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ESUMO" sheetId="1" state="visible" r:id="rId2"/>
    <sheet name="TELEFONISTA" sheetId="2" state="visible" r:id="rId3"/>
    <sheet name="ARTÍFICE" sheetId="3" state="visible" r:id="rId4"/>
    <sheet name="PORTEIRO" sheetId="4" state="visible" r:id="rId5"/>
    <sheet name="GARÇOM" sheetId="5" state="visible" r:id="rId6"/>
    <sheet name="COPEIRO" sheetId="6" state="visible" r:id="rId7"/>
    <sheet name="ALMOXARIFE" sheetId="7" state="visible" r:id="rId8"/>
    <sheet name="MOTORISTA" sheetId="8" state="visible" r:id="rId9"/>
    <sheet name="MOTOBOY" sheetId="9" state="visible" r:id="rId10"/>
    <sheet name="JORNALISTA" sheetId="10" state="visible" r:id="rId11"/>
    <sheet name="EDITOR DE IMAGENS" sheetId="11" state="visible" r:id="rId12"/>
  </sheets>
  <definedNames>
    <definedName function="false" hidden="false" localSheetId="6" name="_xlnm.Print_Area" vbProcedure="false">ALMOXARIFE!$A$2:$E$114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<sst xmlns="http://schemas.openxmlformats.org/spreadsheetml/2006/main" count="1933" uniqueCount="210">
  <si>
    <t xml:space="preserve">PRC Nº 04/2023 – PREGÃO Nº 04/2023</t>
  </si>
  <si>
    <r>
      <rPr>
        <b val="true"/>
        <sz val="14"/>
        <rFont val="Arial Narrow"/>
        <family val="2"/>
        <charset val="1"/>
      </rPr>
      <t xml:space="preserve">Objeto:</t>
    </r>
    <r>
      <rPr>
        <sz val="14"/>
        <rFont val="Arial Narrow"/>
        <family val="2"/>
        <charset val="1"/>
      </rPr>
      <t xml:space="preserve"> </t>
    </r>
    <r>
      <rPr>
        <sz val="14"/>
        <color rgb="FF000000"/>
        <rFont val="Arial narrow"/>
        <family val="2"/>
        <charset val="128"/>
      </rPr>
      <t xml:space="preserve">Contratação de empresa especializada para, por meio de alocação de mão de obra exclusiva, prestar serviços contínuos à Câmara Municipal de Montes Claros.</t>
    </r>
  </si>
  <si>
    <t xml:space="preserve">ITEM</t>
  </si>
  <si>
    <t xml:space="preserve">QUANT.</t>
  </si>
  <si>
    <t xml:space="preserve">DESCRIÇÃO MINUCIOSA</t>
  </si>
  <si>
    <t xml:space="preserve">VALOR UNIT 
(R$)</t>
  </si>
  <si>
    <t xml:space="preserve">VALOR TOTAL 
MENSAL (R$)</t>
  </si>
  <si>
    <t xml:space="preserve">VALOR TOTAL 
12 MESES (R$)</t>
  </si>
  <si>
    <t xml:space="preserve">I.</t>
  </si>
  <si>
    <t xml:space="preserve">II.</t>
  </si>
  <si>
    <t xml:space="preserve">III.</t>
  </si>
  <si>
    <t xml:space="preserve">IV.</t>
  </si>
  <si>
    <t xml:space="preserve">V.</t>
  </si>
  <si>
    <t xml:space="preserve">PORTEIRO</t>
  </si>
  <si>
    <t xml:space="preserve">VI.</t>
  </si>
  <si>
    <t xml:space="preserve">VII.</t>
  </si>
  <si>
    <t xml:space="preserve">VIII.</t>
  </si>
  <si>
    <t xml:space="preserve">IX.</t>
  </si>
  <si>
    <t xml:space="preserve">X.</t>
  </si>
  <si>
    <t xml:space="preserve">TOTAL GERAL </t>
  </si>
  <si>
    <t xml:space="preserve">MODULO 8 - CUSTOS INDIRETOS</t>
  </si>
  <si>
    <t xml:space="preserve">%</t>
  </si>
  <si>
    <t xml:space="preserve">VALOR</t>
  </si>
  <si>
    <t xml:space="preserve">FUNDAMENTO</t>
  </si>
  <si>
    <t xml:space="preserve">A</t>
  </si>
  <si>
    <t xml:space="preserve">CUSTOS INDIRETOS (*) </t>
  </si>
  <si>
    <t xml:space="preserve">LIMITADA A 13%</t>
  </si>
  <si>
    <t xml:space="preserve">B</t>
  </si>
  <si>
    <t xml:space="preserve">TAXA ADMINISTRAÇÃO - LUCRO </t>
  </si>
  <si>
    <t xml:space="preserve">LIMITADA A 10%</t>
  </si>
  <si>
    <t xml:space="preserve">TOTAL DOS CUSTOS INDIRETOS</t>
  </si>
  <si>
    <t xml:space="preserve">(*) Inclui nos custos indiretos,  fornecimento de uniformes, exames admicionais,  IRPJ, CSLL e outros encargos não incluídos acima. </t>
  </si>
  <si>
    <t xml:space="preserve">TOTAL DOS CUSTOS ANTES DOS IMPOSTOS </t>
  </si>
  <si>
    <t xml:space="preserve">MODULO 9 - TRIBUTOS</t>
  </si>
  <si>
    <t xml:space="preserve">C</t>
  </si>
  <si>
    <t xml:space="preserve">TRIBUTOS</t>
  </si>
  <si>
    <t xml:space="preserve">CONFORME REGIME DE TRIBUTAÇÃO</t>
  </si>
  <si>
    <t xml:space="preserve">P I S </t>
  </si>
  <si>
    <t xml:space="preserve">COFINS</t>
  </si>
  <si>
    <t xml:space="preserve">ISS</t>
  </si>
  <si>
    <t xml:space="preserve">SUBTOTOTAL </t>
  </si>
  <si>
    <t xml:space="preserve">TOTAL  GERAL DO CUSTO  MENSAL </t>
  </si>
  <si>
    <t xml:space="preserve">TOTAL DO CUSTO ANUAL </t>
  </si>
  <si>
    <t xml:space="preserve">COMPOSIÇÃO DA REMUNERAÇÃO – TELEFONISTA</t>
  </si>
  <si>
    <t xml:space="preserve">Os valores descritos na planilha de Composição da Remuneração com previsão legal (já preenchidos) sem marcação em amarelo, não poderão ser alterados pelo licitante, sob pena de desclassificação da proposta. (somente os itens em amarelo poderão sofrer alteração conforme o regime próprio de tributação)</t>
  </si>
  <si>
    <t xml:space="preserve">TELEFONISTA</t>
  </si>
  <si>
    <t xml:space="preserve">SEXO </t>
  </si>
  <si>
    <t xml:space="preserve">MASCULINO</t>
  </si>
  <si>
    <t xml:space="preserve">JORNADA DIARIA 6 (SEIS) Horas</t>
  </si>
  <si>
    <t xml:space="preserve">MODULO 1 - COMPOSIÇÃO DA REMUNERAÇÃO </t>
  </si>
  <si>
    <t xml:space="preserve">30 (trinta horas ) horas semanais </t>
  </si>
  <si>
    <t xml:space="preserve">COMPOSIÇÃO DA REMUNERAÇÃO </t>
  </si>
  <si>
    <t xml:space="preserve">Salário definido com base na</t>
  </si>
  <si>
    <t xml:space="preserve">Salário Base</t>
  </si>
  <si>
    <t xml:space="preserve">Convenção Coletiva de trabalho 2051/2021</t>
  </si>
  <si>
    <t xml:space="preserve">ADICIONAIS </t>
  </si>
  <si>
    <t xml:space="preserve">             </t>
  </si>
  <si>
    <t xml:space="preserve">     TOTAL DA REMUNERAÇÃO</t>
  </si>
  <si>
    <t xml:space="preserve">MODULO 2 - BENEFICIOS MENSAIS</t>
  </si>
  <si>
    <t xml:space="preserve">BENEFICIOS MENSAIS</t>
  </si>
  <si>
    <t xml:space="preserve">Transporte</t>
  </si>
  <si>
    <t xml:space="preserve">Legislação própria</t>
  </si>
  <si>
    <t xml:space="preserve">Auxilio alimentação</t>
  </si>
  <si>
    <t xml:space="preserve">CCT2051/2021</t>
  </si>
  <si>
    <t xml:space="preserve">Auxilio Saúde </t>
  </si>
  <si>
    <t xml:space="preserve">D</t>
  </si>
  <si>
    <t xml:space="preserve">Seguro de Vida</t>
  </si>
  <si>
    <t xml:space="preserve">TOTAL DE BENEFICIOS</t>
  </si>
  <si>
    <t xml:space="preserve">MODULO 3 - ENCARGOS SOCIAIS E TRABALHISTAS</t>
  </si>
  <si>
    <t xml:space="preserve">ENCARGOS</t>
  </si>
  <si>
    <t xml:space="preserve">CONTRIB. PREVIDENCIARIA INSS</t>
  </si>
  <si>
    <t xml:space="preserve">Art. 22. inciso I, lei nº 8212/91</t>
  </si>
  <si>
    <t xml:space="preserve">F G T S </t>
  </si>
  <si>
    <t xml:space="preserve">Art. 15 Lei 8.036/90 c/c Art 7º, III, CF</t>
  </si>
  <si>
    <t xml:space="preserve">SESI ou SESC</t>
  </si>
  <si>
    <t xml:space="preserve">Art. 3º, Lei 8.036/90</t>
  </si>
  <si>
    <t xml:space="preserve">SENAI ou SENAC </t>
  </si>
  <si>
    <t xml:space="preserve">Decreto nº 2.318/86</t>
  </si>
  <si>
    <t xml:space="preserve">E</t>
  </si>
  <si>
    <t xml:space="preserve">SALÁRIO EDUCAÇÃO </t>
  </si>
  <si>
    <t xml:space="preserve">Art. 3º, inciso I, decreto nº 87.043/82</t>
  </si>
  <si>
    <t xml:space="preserve">F</t>
  </si>
  <si>
    <t xml:space="preserve">INCRA</t>
  </si>
  <si>
    <t xml:space="preserve">Lei nº 7787/89 e DL 1.146/70</t>
  </si>
  <si>
    <t xml:space="preserve">G</t>
  </si>
  <si>
    <t xml:space="preserve">SEBRAE</t>
  </si>
  <si>
    <t xml:space="preserve">Art. 8º, Lei 8.029/90 e Lei 8.154/90</t>
  </si>
  <si>
    <t xml:space="preserve">H</t>
  </si>
  <si>
    <t xml:space="preserve">SEGURO ACIDENTE TRABALHO</t>
  </si>
  <si>
    <t xml:space="preserve">Decreto 6.597/2009</t>
  </si>
  <si>
    <t xml:space="preserve">TOTAL DE ENCARGOS </t>
  </si>
  <si>
    <t xml:space="preserve">MODULO 4 - 13º SALÁRIO E ADICIONAL DE FÉRIAS</t>
  </si>
  <si>
    <t xml:space="preserve">13 º SALARIO </t>
  </si>
  <si>
    <t xml:space="preserve">Art. 7º, VIII CF/88</t>
  </si>
  <si>
    <t xml:space="preserve">FÉRIAS</t>
  </si>
  <si>
    <t xml:space="preserve">Arts.  7º, XVIII CF/88, 1/12</t>
  </si>
  <si>
    <t xml:space="preserve">1/3  FÉRIAS </t>
  </si>
  <si>
    <t xml:space="preserve">Art. 7º, XVII CF/88</t>
  </si>
  <si>
    <t xml:space="preserve">SUBTOTAL </t>
  </si>
  <si>
    <t xml:space="preserve">INCIDÊNCIAS DE ENCS. SOCIAIS </t>
  </si>
  <si>
    <t xml:space="preserve">ENCARGOS SOCIAIS E TRABALHISTAS</t>
  </si>
  <si>
    <t xml:space="preserve">19,44% * 36,80%</t>
  </si>
  <si>
    <t xml:space="preserve">TOTAL DE 13º E ADICIONAL DE FÉRIAS</t>
  </si>
  <si>
    <t xml:space="preserve">MODULO 5 - AFASTAMENTO MATERNIDADE</t>
  </si>
  <si>
    <t xml:space="preserve">AFASTAMENTO MATERNIDADE</t>
  </si>
  <si>
    <t xml:space="preserve">Arts.  6º e 7º, XVIII CF/88</t>
  </si>
  <si>
    <t xml:space="preserve">Estimativa de 2% dos funcionários usan-</t>
  </si>
  <si>
    <t xml:space="preserve">do da licença de 120 dias</t>
  </si>
  <si>
    <t xml:space="preserve">TOTAL DE AFAST. MATERNIDADE</t>
  </si>
  <si>
    <t xml:space="preserve">MODULO 6 - PROVISÃO PARA RESCISÃO</t>
  </si>
  <si>
    <t xml:space="preserve">Arts.  7º, XVIII CF/88, 477, 487 E 491 CLT</t>
  </si>
  <si>
    <t xml:space="preserve">AVISO PRÉVIO INDENIZADO</t>
  </si>
  <si>
    <t xml:space="preserve">Estimativa de 5% dos funcionários serão</t>
  </si>
  <si>
    <t xml:space="preserve">substituidos durante o ano</t>
  </si>
  <si>
    <t xml:space="preserve">Leis 8.036/90 e 9.491/97</t>
  </si>
  <si>
    <t xml:space="preserve">FGTS S/ AVISO PRÉVIO INDENIZADO </t>
  </si>
  <si>
    <t xml:space="preserve">0,42% *8%</t>
  </si>
  <si>
    <t xml:space="preserve">MULTA DO FGTS AVISO PRÉVIO</t>
  </si>
  <si>
    <t xml:space="preserve">Lei Complementar n.º 110/01</t>
  </si>
  <si>
    <t xml:space="preserve">INDENIZADO</t>
  </si>
  <si>
    <t xml:space="preserve">Art. 7º, XXI, CF/88, 477, 487 e 491 CLT</t>
  </si>
  <si>
    <t xml:space="preserve">AVISO PRÉVIO TRABALHADO</t>
  </si>
  <si>
    <t xml:space="preserve">Redução de 7 dias ou de 2h por dia. Percen-</t>
  </si>
  <si>
    <t xml:space="preserve"> tual relativo a contrato de 12 (doze) meses. </t>
  </si>
  <si>
    <t xml:space="preserve">Incidências s/ aviso prévio trabalhado</t>
  </si>
  <si>
    <t xml:space="preserve">1,94%*36,80%</t>
  </si>
  <si>
    <t xml:space="preserve">TRABALHADO</t>
  </si>
  <si>
    <t xml:space="preserve">TOTAL </t>
  </si>
  <si>
    <t xml:space="preserve">MODULO 7 - CUSTO DE REPOSIÇÃO </t>
  </si>
  <si>
    <t xml:space="preserve">AUSÊNCIA POR DOENÇA</t>
  </si>
  <si>
    <t xml:space="preserve">Estimativa de 5% dias licença por ano</t>
  </si>
  <si>
    <t xml:space="preserve">Art. 7º, XIX, CF/88 e 10, § 1º, da CLT.</t>
  </si>
  <si>
    <t xml:space="preserve">LICENÇA PATERNIDADE</t>
  </si>
  <si>
    <t xml:space="preserve">Estimativa de 1,5% dos funcionários 05  </t>
  </si>
  <si>
    <t xml:space="preserve">dias licença por ano</t>
  </si>
  <si>
    <t xml:space="preserve">Art. 473 da CLT.</t>
  </si>
  <si>
    <t xml:space="preserve">AUSÊNCIA LEGAIS</t>
  </si>
  <si>
    <t xml:space="preserve">Estimativa de 03 (três) dia de </t>
  </si>
  <si>
    <t xml:space="preserve">ausência por ano</t>
  </si>
  <si>
    <t xml:space="preserve">AUSÊNCIA POR ACIDENTE TRABALHO</t>
  </si>
  <si>
    <t xml:space="preserve">Art. 19 a 23 da Lei n.º 8.213/91 Estimativa</t>
  </si>
  <si>
    <t xml:space="preserve"> de 1 Licença de 15 dias, 10% funcionários</t>
  </si>
  <si>
    <t xml:space="preserve">ENCARGOS SOCIAIS </t>
  </si>
  <si>
    <t xml:space="preserve">Incidências s/ custo de reposição </t>
  </si>
  <si>
    <t xml:space="preserve">TOTAL DO CUSTO DE REPOSIÇÃO </t>
  </si>
  <si>
    <t xml:space="preserve">10,99%*36,80%</t>
  </si>
  <si>
    <t xml:space="preserve">SUBTOTAL DO CUSTO </t>
  </si>
  <si>
    <t xml:space="preserve">Postos de trabalho </t>
  </si>
  <si>
    <t xml:space="preserve">02</t>
  </si>
  <si>
    <t xml:space="preserve">(*)</t>
  </si>
  <si>
    <t xml:space="preserve">Inclui nos custos indiretos,  fornecimento de uniformes, exames admicionais,  IRPJ, CSLL e outros encargos não incluídos acima. </t>
  </si>
  <si>
    <t xml:space="preserve">OBS: SOMENTE OS MÓDULOS MARCADOS EM AMARELO PODERÃO SER ALTERADOS CONFORME O REGIME DE TRIBUTAÇÃO</t>
  </si>
  <si>
    <t xml:space="preserve">COMPOSIÇÃO DA REMUNERAÇÃO – ARTÍFICE</t>
  </si>
  <si>
    <t xml:space="preserve">ARTÍFICE</t>
  </si>
  <si>
    <t xml:space="preserve">JORNADA DIARIA 8 (OITO) Horas</t>
  </si>
  <si>
    <t xml:space="preserve">40 (QUARENTA) horas semanais </t>
  </si>
  <si>
    <t xml:space="preserve">Convenção Coletiva de trabalho</t>
  </si>
  <si>
    <t xml:space="preserve">Auxilio Saúde SETHAC-NM</t>
  </si>
  <si>
    <t xml:space="preserve">Mantivemos tabela SINTELL</t>
  </si>
  <si>
    <t xml:space="preserve">COMPOSIÇÃO DA REMUNERAÇÃO – PORTEIRO</t>
  </si>
  <si>
    <t xml:space="preserve">Convenção Coletiva de trabalho 4856/2022</t>
  </si>
  <si>
    <t xml:space="preserve">7</t>
  </si>
  <si>
    <t xml:space="preserve">COMPOSIÇÃO DA REMUNERAÇÃO – GARÇOM</t>
  </si>
  <si>
    <t xml:space="preserve">GARÇOM</t>
  </si>
  <si>
    <t xml:space="preserve">JORNADA DIARIA 8 (OITO) Horas 40(QUARENTA) horas semanais</t>
  </si>
  <si>
    <t xml:space="preserve">Convenção Coletiva de trabalho CCT409/2022</t>
  </si>
  <si>
    <t xml:space="preserve">CCT409/2022</t>
  </si>
  <si>
    <t xml:space="preserve">Auxilio Saúde PAF MOC</t>
  </si>
  <si>
    <t xml:space="preserve">COMPOSIÇÃO DA REMUNERAÇÃO – COPEIRA</t>
  </si>
  <si>
    <t xml:space="preserve">COPEIRO</t>
  </si>
  <si>
    <t xml:space="preserve">JORNADA DIÁRIA 08 (OITO) HORAS</t>
  </si>
  <si>
    <t xml:space="preserve">44 (QUARENTA E QUATRO)HORAS SEMANAIS</t>
  </si>
  <si>
    <t xml:space="preserve">Convenção Coletiva de trabalho MG409/2022</t>
  </si>
  <si>
    <t xml:space="preserve">Art. 15 Lei 8.036/90 c/c Art 7º, III, CF   80% CTC</t>
  </si>
  <si>
    <t xml:space="preserve">Cláusula15ª, paragrafo 1º CCT</t>
  </si>
  <si>
    <t xml:space="preserve">Cláusula17ª.</t>
  </si>
  <si>
    <t xml:space="preserve">0,63% * 36,80%</t>
  </si>
  <si>
    <t xml:space="preserve">5</t>
  </si>
  <si>
    <t xml:space="preserve">COMPOSIÇÃO DA REMUNERAÇÃO – ALMOXARIFE</t>
  </si>
  <si>
    <t xml:space="preserve">44 (QUARENTA E QUATRO)HS SEMANAIS</t>
  </si>
  <si>
    <t xml:space="preserve">ALMOXARIFE</t>
  </si>
  <si>
    <t xml:space="preserve">Transporte (VALOR ACIMA DO LIMITE)</t>
  </si>
  <si>
    <t xml:space="preserve">CCT 409/2022</t>
  </si>
  <si>
    <t xml:space="preserve">Arts.  7º, XVIII CF/88,</t>
  </si>
  <si>
    <t xml:space="preserve">1</t>
  </si>
  <si>
    <t xml:space="preserve">COMPOSIÇÃO DA REMUNERAÇÃO – MOTORISTA</t>
  </si>
  <si>
    <t xml:space="preserve">MOTORISTA</t>
  </si>
  <si>
    <t xml:space="preserve">FEMININO</t>
  </si>
  <si>
    <t xml:space="preserve">40 ( </t>
  </si>
  <si>
    <t xml:space="preserve">CCT da categoria MG 001978/2022</t>
  </si>
  <si>
    <t xml:space="preserve">Plano Odontológico</t>
  </si>
  <si>
    <t xml:space="preserve">CCT MG 001978/2022</t>
  </si>
  <si>
    <t xml:space="preserve">SEGURO ACIDENTE TRABALHO (RAT/FAP) *</t>
  </si>
  <si>
    <t xml:space="preserve">2,64%*36,80%</t>
  </si>
  <si>
    <t xml:space="preserve">COMPOSIÇÃO DA REMUNERAÇÃO – MOTOCICLISTA (MOTOBOY)</t>
  </si>
  <si>
    <t xml:space="preserve">MOTOCICLISTA (MOTOBOY)</t>
  </si>
  <si>
    <t xml:space="preserve">AMBOS SEXOS</t>
  </si>
  <si>
    <t xml:space="preserve">PESQUISA NA INTERNET</t>
  </si>
  <si>
    <t xml:space="preserve">Periculosidade 30%</t>
  </si>
  <si>
    <t xml:space="preserve">Art. 15 Lei 8.036/90 c/c Art 7º, III, CF   80%</t>
  </si>
  <si>
    <t xml:space="preserve">COMPOSIÇÃO DA REMUNERAÇÃO – JORNALISTA</t>
  </si>
  <si>
    <t xml:space="preserve">JORNALISTA</t>
  </si>
  <si>
    <t xml:space="preserve">JORNADA DIARIA 6hrs</t>
  </si>
  <si>
    <t xml:space="preserve">3</t>
  </si>
  <si>
    <t xml:space="preserve">LIMITADO  A 13%</t>
  </si>
  <si>
    <t xml:space="preserve">COMPOSIÇÃO DA REMUNERAÇÃO – EDITOR DE IMAGENS</t>
  </si>
  <si>
    <t xml:space="preserve">EDITOR DE IMAGENS</t>
  </si>
  <si>
    <t xml:space="preserve">JORNADA DIÁRIA 06 (SEIS) HORAS</t>
  </si>
  <si>
    <t xml:space="preserve">30 (TRINTA)HORAS SEMANAIS</t>
  </si>
  <si>
    <t xml:space="preserve">4</t>
  </si>
</sst>
</file>

<file path=xl/styles.xml><?xml version="1.0" encoding="utf-8"?>
<styleSheet xmlns="http://schemas.openxmlformats.org/spreadsheetml/2006/main">
  <numFmts count="7">
    <numFmt numFmtId="164" formatCode="General"/>
    <numFmt numFmtId="165" formatCode="#,##0.00"/>
    <numFmt numFmtId="166" formatCode="General"/>
    <numFmt numFmtId="167" formatCode="0.00%"/>
    <numFmt numFmtId="168" formatCode="@"/>
    <numFmt numFmtId="169" formatCode="0%"/>
    <numFmt numFmtId="170" formatCode="0.00"/>
  </numFmts>
  <fonts count="20">
    <font>
      <sz val="11"/>
      <color rgb="FF000000"/>
      <name val="Calibri"/>
      <family val="2"/>
      <charset val="1"/>
    </font>
    <font>
      <sz val="10"/>
      <name val="Arial"/>
      <family val="0"/>
    </font>
    <font>
      <sz val="10"/>
      <name val="Arial"/>
      <family val="0"/>
    </font>
    <font>
      <sz val="10"/>
      <name val="Arial"/>
      <family val="0"/>
    </font>
    <font>
      <b val="true"/>
      <sz val="13"/>
      <color rgb="FF000000"/>
      <name val="Arial"/>
      <family val="2"/>
      <charset val="1"/>
    </font>
    <font>
      <b val="true"/>
      <sz val="12"/>
      <color rgb="FF000000"/>
      <name val="Calibri"/>
      <family val="2"/>
      <charset val="1"/>
    </font>
    <font>
      <b val="true"/>
      <sz val="14"/>
      <name val="Arial Narrow"/>
      <family val="2"/>
      <charset val="1"/>
    </font>
    <font>
      <sz val="14"/>
      <name val="Arial Narrow"/>
      <family val="2"/>
      <charset val="1"/>
    </font>
    <font>
      <sz val="14"/>
      <color rgb="FF000000"/>
      <name val="Arial narrow"/>
      <family val="2"/>
      <charset val="128"/>
    </font>
    <font>
      <b val="true"/>
      <sz val="11"/>
      <color rgb="FF000000"/>
      <name val="Calibri"/>
      <family val="2"/>
      <charset val="1"/>
    </font>
    <font>
      <b val="true"/>
      <sz val="10"/>
      <color rgb="FF000000"/>
      <name val="Arial"/>
      <family val="2"/>
      <charset val="1"/>
    </font>
    <font>
      <sz val="10"/>
      <color rgb="FF000000"/>
      <name val="Arial"/>
      <family val="2"/>
      <charset val="1"/>
    </font>
    <font>
      <i val="true"/>
      <sz val="9"/>
      <color rgb="FF000000"/>
      <name val="Arial"/>
      <family val="2"/>
      <charset val="1"/>
    </font>
    <font>
      <sz val="7"/>
      <color rgb="FF000000"/>
      <name val="Calibri"/>
      <family val="2"/>
      <charset val="1"/>
    </font>
    <font>
      <b val="true"/>
      <sz val="12"/>
      <color rgb="FF000000"/>
      <name val="Arial"/>
      <family val="2"/>
      <charset val="1"/>
    </font>
    <font>
      <sz val="9"/>
      <color rgb="FF000000"/>
      <name val="Calibri"/>
      <family val="2"/>
      <charset val="1"/>
    </font>
    <font>
      <sz val="10"/>
      <color rgb="FF000000"/>
      <name val="Calibri"/>
      <family val="2"/>
      <charset val="1"/>
    </font>
    <font>
      <sz val="10"/>
      <color rgb="FF000000"/>
      <name val="Alef"/>
      <family val="0"/>
      <charset val="1"/>
    </font>
    <font>
      <sz val="12"/>
      <color rgb="FF000000"/>
      <name val="Calibri"/>
      <family val="2"/>
      <charset val="1"/>
    </font>
    <font>
      <sz val="10"/>
      <color rgb="FF00A933"/>
      <name val="Arial"/>
      <family val="2"/>
      <charset val="1"/>
    </font>
  </fonts>
  <fills count="4">
    <fill>
      <patternFill patternType="none"/>
    </fill>
    <fill>
      <patternFill patternType="gray125"/>
    </fill>
    <fill>
      <patternFill patternType="solid">
        <fgColor rgb="FFA6A6A6"/>
        <bgColor rgb="FFC0C0C0"/>
      </patternFill>
    </fill>
    <fill>
      <patternFill patternType="solid">
        <fgColor rgb="FFFFFF00"/>
        <bgColor rgb="FFFFFF00"/>
      </patternFill>
    </fill>
  </fills>
  <borders count="30">
    <border diagonalUp="false" diagonalDown="false">
      <left/>
      <right/>
      <top/>
      <bottom/>
      <diagonal/>
    </border>
    <border diagonalUp="false" diagonalDown="false">
      <left style="hair"/>
      <right/>
      <top style="hair"/>
      <bottom style="hair"/>
      <diagonal/>
    </border>
    <border diagonalUp="false" diagonalDown="false">
      <left style="hair"/>
      <right style="hair"/>
      <top style="hair"/>
      <bottom style="hair"/>
      <diagonal/>
    </border>
    <border diagonalUp="false" diagonalDown="false">
      <left style="hair"/>
      <right/>
      <top/>
      <bottom style="hair"/>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thin"/>
      <top style="thin"/>
      <bottom/>
      <diagonal/>
    </border>
    <border diagonalUp="false" diagonalDown="false">
      <left/>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top/>
      <bottom style="thin"/>
      <diagonal/>
    </border>
    <border diagonalUp="false" diagonalDown="false">
      <left style="thin"/>
      <right/>
      <top/>
      <bottom/>
      <diagonal/>
    </border>
    <border diagonalUp="false" diagonalDown="false">
      <left style="thin"/>
      <right style="thin"/>
      <top style="thin"/>
      <bottom style="medium"/>
      <diagonal/>
    </border>
    <border diagonalUp="false" diagonalDown="false">
      <left/>
      <right/>
      <top style="thin"/>
      <bottom style="thin"/>
      <diagonal/>
    </border>
    <border diagonalUp="false" diagonalDown="false">
      <left/>
      <right style="medium"/>
      <top/>
      <bottom style="medium"/>
      <diagonal/>
    </border>
    <border diagonalUp="false" diagonalDown="false">
      <left style="medium"/>
      <right/>
      <top/>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justify" vertical="center" textRotation="0" wrapText="tru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5" fontId="0" fillId="0" borderId="0" xfId="0" applyFont="true" applyBorder="true" applyAlignment="true" applyProtection="true">
      <alignment horizontal="center" vertical="bottom" textRotation="0" wrapText="false" indent="0" shrinkToFit="false"/>
      <protection locked="true" hidden="false"/>
    </xf>
    <xf numFmtId="164" fontId="9" fillId="2" borderId="1" xfId="0" applyFont="true" applyBorder="true" applyAlignment="true" applyProtection="true">
      <alignment horizontal="center" vertical="center" textRotation="0" wrapText="fals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9" fillId="2" borderId="2"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5" fontId="0" fillId="0" borderId="2" xfId="0"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bottom" textRotation="0" wrapText="false" indent="0" shrinkToFit="false"/>
      <protection locked="true" hidden="false"/>
    </xf>
    <xf numFmtId="166" fontId="0" fillId="0" borderId="3"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6" fontId="9" fillId="0" borderId="2"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5" fontId="9" fillId="0" borderId="3" xfId="0" applyFont="true" applyBorder="true" applyAlignment="true" applyProtection="true">
      <alignment horizontal="center" vertical="bottom" textRotation="0" wrapText="false" indent="0" shrinkToFit="false"/>
      <protection locked="true" hidden="false"/>
    </xf>
    <xf numFmtId="165" fontId="9" fillId="0" borderId="2" xfId="0" applyFont="true" applyBorder="true" applyAlignment="true" applyProtection="true">
      <alignment horizontal="center" vertical="bottom" textRotation="0" wrapText="fals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4" fontId="10" fillId="3" borderId="4" xfId="0" applyFont="true" applyBorder="true" applyAlignment="true" applyProtection="true">
      <alignment horizontal="center" vertical="bottom" textRotation="0" wrapText="false" indent="0" shrinkToFit="false"/>
      <protection locked="true" hidden="false"/>
    </xf>
    <xf numFmtId="164" fontId="10" fillId="3" borderId="5" xfId="0" applyFont="true" applyBorder="true" applyAlignment="true" applyProtection="true">
      <alignment horizontal="general" vertical="bottom" textRotation="0" wrapText="false" indent="0" shrinkToFit="false"/>
      <protection locked="true" hidden="false"/>
    </xf>
    <xf numFmtId="164" fontId="10" fillId="3" borderId="5" xfId="0" applyFont="true" applyBorder="true" applyAlignment="true" applyProtection="true">
      <alignment horizontal="center" vertical="bottom" textRotation="0" wrapText="false" indent="0" shrinkToFit="false"/>
      <protection locked="true" hidden="false"/>
    </xf>
    <xf numFmtId="165" fontId="10" fillId="3" borderId="5" xfId="0" applyFont="true" applyBorder="true" applyAlignment="true" applyProtection="true">
      <alignment horizontal="general" vertical="bottom" textRotation="0" wrapText="false" indent="0" shrinkToFit="false"/>
      <protection locked="true" hidden="false"/>
    </xf>
    <xf numFmtId="164" fontId="10" fillId="3" borderId="6" xfId="0" applyFont="true" applyBorder="true" applyAlignment="true" applyProtection="true">
      <alignment horizontal="general" vertical="bottom" textRotation="0" wrapText="false" indent="0" shrinkToFit="false"/>
      <protection locked="true" hidden="false"/>
    </xf>
    <xf numFmtId="164" fontId="10" fillId="3" borderId="7" xfId="0" applyFont="true" applyBorder="true" applyAlignment="true" applyProtection="true">
      <alignment horizontal="center" vertical="bottom" textRotation="0" wrapText="false" indent="0" shrinkToFit="false"/>
      <protection locked="true" hidden="false"/>
    </xf>
    <xf numFmtId="164" fontId="10" fillId="3" borderId="7" xfId="0" applyFont="true" applyBorder="true" applyAlignment="true" applyProtection="true">
      <alignment horizontal="general" vertical="bottom" textRotation="0" wrapText="false" indent="0" shrinkToFit="false"/>
      <protection locked="true" hidden="false"/>
    </xf>
    <xf numFmtId="167" fontId="10" fillId="3" borderId="7" xfId="0" applyFont="true" applyBorder="true" applyAlignment="true" applyProtection="true">
      <alignment horizontal="center" vertical="bottom" textRotation="0" wrapText="false" indent="0" shrinkToFit="false"/>
      <protection locked="true" hidden="false"/>
    </xf>
    <xf numFmtId="165" fontId="10" fillId="3" borderId="7" xfId="0" applyFont="true" applyBorder="true" applyAlignment="true" applyProtection="true">
      <alignment horizontal="general" vertical="bottom" textRotation="0" wrapText="false" indent="0" shrinkToFit="false"/>
      <protection locked="true" hidden="false"/>
    </xf>
    <xf numFmtId="164" fontId="10" fillId="3" borderId="8" xfId="0" applyFont="true" applyBorder="true" applyAlignment="true" applyProtection="true">
      <alignment horizontal="general" vertical="bottom" textRotation="0" wrapText="false" indent="0" shrinkToFit="false"/>
      <protection locked="true" hidden="false"/>
    </xf>
    <xf numFmtId="164" fontId="11" fillId="3" borderId="9" xfId="0" applyFont="true" applyBorder="true" applyAlignment="true" applyProtection="true">
      <alignment horizontal="center" vertical="bottom" textRotation="0" wrapText="false" indent="0" shrinkToFit="false"/>
      <protection locked="true" hidden="false"/>
    </xf>
    <xf numFmtId="164" fontId="11" fillId="3" borderId="9" xfId="0" applyFont="true" applyBorder="true" applyAlignment="true" applyProtection="true">
      <alignment horizontal="general" vertical="bottom" textRotation="0" wrapText="false" indent="0" shrinkToFit="false"/>
      <protection locked="true" hidden="false"/>
    </xf>
    <xf numFmtId="167" fontId="11" fillId="3" borderId="9" xfId="0" applyFont="true" applyBorder="true" applyAlignment="true" applyProtection="true">
      <alignment horizontal="center" vertical="bottom" textRotation="0" wrapText="false" indent="0" shrinkToFit="false"/>
      <protection locked="true" hidden="false"/>
    </xf>
    <xf numFmtId="165" fontId="11" fillId="3" borderId="9" xfId="0" applyFont="true" applyBorder="true" applyAlignment="true" applyProtection="true">
      <alignment horizontal="general" vertical="bottom" textRotation="0" wrapText="false" indent="0" shrinkToFit="false"/>
      <protection locked="true" hidden="false"/>
    </xf>
    <xf numFmtId="164" fontId="11" fillId="3" borderId="2" xfId="0" applyFont="true" applyBorder="true" applyAlignment="true" applyProtection="true">
      <alignment horizontal="general" vertical="bottom" textRotation="0" wrapText="false" indent="0" shrinkToFit="false"/>
      <protection locked="true" hidden="false"/>
    </xf>
    <xf numFmtId="164" fontId="11" fillId="3" borderId="10" xfId="0" applyFont="true" applyBorder="true" applyAlignment="true" applyProtection="true">
      <alignment horizontal="center" vertical="bottom" textRotation="0" wrapText="false" indent="0" shrinkToFit="false"/>
      <protection locked="true" hidden="false"/>
    </xf>
    <xf numFmtId="164" fontId="10" fillId="3" borderId="11" xfId="0" applyFont="true" applyBorder="true" applyAlignment="true" applyProtection="true">
      <alignment horizontal="center" vertical="bottom" textRotation="0" wrapText="false" indent="0" shrinkToFit="false"/>
      <protection locked="true" hidden="false"/>
    </xf>
    <xf numFmtId="164" fontId="10" fillId="3" borderId="11" xfId="0" applyFont="true" applyBorder="true" applyAlignment="true" applyProtection="true">
      <alignment horizontal="general" vertical="bottom" textRotation="0" wrapText="false" indent="0" shrinkToFit="false"/>
      <protection locked="true" hidden="false"/>
    </xf>
    <xf numFmtId="167" fontId="11" fillId="3" borderId="12" xfId="0" applyFont="true" applyBorder="true" applyAlignment="true" applyProtection="true">
      <alignment horizontal="center" vertical="bottom" textRotation="0" wrapText="false" indent="0" shrinkToFit="false"/>
      <protection locked="true" hidden="false"/>
    </xf>
    <xf numFmtId="165" fontId="10" fillId="3" borderId="11" xfId="0" applyFont="true" applyBorder="true" applyAlignment="true" applyProtection="true">
      <alignment horizontal="general" vertical="bottom" textRotation="0" wrapText="false" indent="0" shrinkToFit="false"/>
      <protection locked="true" hidden="false"/>
    </xf>
    <xf numFmtId="168" fontId="11" fillId="3" borderId="2" xfId="0" applyFont="true" applyBorder="true" applyAlignment="true" applyProtection="true">
      <alignment horizontal="general" vertical="bottom" textRotation="0" wrapText="false" indent="0" shrinkToFit="false"/>
      <protection locked="true" hidden="false"/>
    </xf>
    <xf numFmtId="164" fontId="10" fillId="3" borderId="2" xfId="0" applyFont="true" applyBorder="true" applyAlignment="true" applyProtection="true">
      <alignment horizontal="justify" vertical="bottom" textRotation="0" wrapText="false" indent="0" shrinkToFit="false"/>
      <protection locked="true" hidden="false"/>
    </xf>
    <xf numFmtId="164" fontId="11" fillId="3" borderId="0" xfId="0" applyFont="true" applyBorder="true" applyAlignment="true" applyProtection="true">
      <alignment horizontal="center" vertical="bottom" textRotation="0" wrapText="false" indent="0" shrinkToFit="false"/>
      <protection locked="true" hidden="false"/>
    </xf>
    <xf numFmtId="164" fontId="10" fillId="3" borderId="0" xfId="0" applyFont="true" applyBorder="true" applyAlignment="true" applyProtection="true">
      <alignment horizontal="general" vertical="bottom" textRotation="0" wrapText="false" indent="0" shrinkToFit="false"/>
      <protection locked="true" hidden="false"/>
    </xf>
    <xf numFmtId="167" fontId="11" fillId="3" borderId="0" xfId="0" applyFont="true" applyBorder="true" applyAlignment="true" applyProtection="true">
      <alignment horizontal="center" vertical="bottom" textRotation="0" wrapText="false" indent="0" shrinkToFit="false"/>
      <protection locked="true" hidden="false"/>
    </xf>
    <xf numFmtId="165" fontId="10" fillId="3" borderId="0" xfId="0" applyFont="true" applyBorder="true" applyAlignment="true" applyProtection="true">
      <alignment horizontal="general" vertical="bottom" textRotation="0" wrapText="false" indent="0" shrinkToFit="false"/>
      <protection locked="true" hidden="false"/>
    </xf>
    <xf numFmtId="168" fontId="11" fillId="3" borderId="0" xfId="0" applyFont="true" applyBorder="true" applyAlignment="true" applyProtection="true">
      <alignment horizontal="general" vertical="bottom" textRotation="0" wrapText="false" indent="0" shrinkToFit="false"/>
      <protection locked="true" hidden="false"/>
    </xf>
    <xf numFmtId="164" fontId="10" fillId="3" borderId="13" xfId="0" applyFont="true" applyBorder="true" applyAlignment="true" applyProtection="true">
      <alignment horizontal="center" vertical="bottom" textRotation="0" wrapText="false" indent="0" shrinkToFit="false"/>
      <protection locked="true" hidden="false"/>
    </xf>
    <xf numFmtId="164" fontId="10" fillId="3" borderId="14" xfId="0" applyFont="true" applyBorder="true" applyAlignment="true" applyProtection="true">
      <alignment horizontal="general" vertical="bottom" textRotation="0" wrapText="false" indent="0" shrinkToFit="false"/>
      <protection locked="true" hidden="false"/>
    </xf>
    <xf numFmtId="167" fontId="10" fillId="3" borderId="15" xfId="0" applyFont="true" applyBorder="true" applyAlignment="true" applyProtection="true">
      <alignment horizontal="center" vertical="bottom" textRotation="0" wrapText="false" indent="0" shrinkToFit="false"/>
      <protection locked="true" hidden="false"/>
    </xf>
    <xf numFmtId="168" fontId="10" fillId="3" borderId="7" xfId="0" applyFont="true" applyBorder="tru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true">
      <alignment horizontal="general" vertical="bottom" textRotation="0" wrapText="false" indent="0" shrinkToFit="false"/>
      <protection locked="true" hidden="false"/>
    </xf>
    <xf numFmtId="165" fontId="11" fillId="3" borderId="0" xfId="0" applyFont="true" applyBorder="true" applyAlignment="true" applyProtection="true">
      <alignment horizontal="general" vertical="bottom" textRotation="0" wrapText="false" indent="0" shrinkToFit="false"/>
      <protection locked="true" hidden="false"/>
    </xf>
    <xf numFmtId="164" fontId="10" fillId="3" borderId="14" xfId="0" applyFont="true" applyBorder="true" applyAlignment="true" applyProtection="true">
      <alignment horizontal="center" vertical="bottom" textRotation="0" wrapText="false" indent="0" shrinkToFit="false"/>
      <protection locked="true" hidden="false"/>
    </xf>
    <xf numFmtId="165" fontId="10" fillId="3" borderId="14" xfId="0" applyFont="true" applyBorder="true" applyAlignment="true" applyProtection="true">
      <alignment horizontal="general" vertical="bottom" textRotation="0" wrapText="false" indent="0" shrinkToFit="false"/>
      <protection locked="true" hidden="false"/>
    </xf>
    <xf numFmtId="164" fontId="10" fillId="3" borderId="15" xfId="0" applyFont="true" applyBorder="true" applyAlignment="true" applyProtection="true">
      <alignment horizontal="general" vertical="bottom" textRotation="0" wrapText="false" indent="0" shrinkToFit="false"/>
      <protection locked="true" hidden="false"/>
    </xf>
    <xf numFmtId="165" fontId="10" fillId="3" borderId="8" xfId="0" applyFont="true" applyBorder="true" applyAlignment="true" applyProtection="true">
      <alignment horizontal="general" vertical="bottom" textRotation="0" wrapText="false" indent="0" shrinkToFit="false"/>
      <protection locked="true" hidden="false"/>
    </xf>
    <xf numFmtId="165" fontId="11" fillId="3" borderId="10" xfId="0" applyFont="true" applyBorder="true" applyAlignment="true" applyProtection="true">
      <alignment horizontal="general" vertical="bottom" textRotation="0" wrapText="false" indent="0" shrinkToFit="false"/>
      <protection locked="true" hidden="false"/>
    </xf>
    <xf numFmtId="164" fontId="11" fillId="3" borderId="11" xfId="0" applyFont="true" applyBorder="true" applyAlignment="true" applyProtection="true">
      <alignment horizontal="justify" vertical="center" textRotation="0" wrapText="false" indent="0" shrinkToFit="false"/>
      <protection locked="true" hidden="false"/>
    </xf>
    <xf numFmtId="164" fontId="11" fillId="3" borderId="10" xfId="0" applyFont="true" applyBorder="true" applyAlignment="true" applyProtection="true">
      <alignment horizontal="general" vertical="bottom" textRotation="0" wrapText="false" indent="0" shrinkToFit="false"/>
      <protection locked="true" hidden="false"/>
    </xf>
    <xf numFmtId="167" fontId="11" fillId="3" borderId="10" xfId="0" applyFont="true" applyBorder="true" applyAlignment="true" applyProtection="true">
      <alignment horizontal="center" vertical="bottom" textRotation="0" wrapText="false" indent="0" shrinkToFit="false"/>
      <protection locked="true" hidden="false"/>
    </xf>
    <xf numFmtId="164" fontId="11" fillId="3" borderId="12" xfId="0" applyFont="true" applyBorder="true" applyAlignment="true" applyProtection="true">
      <alignment horizontal="general" vertical="bottom" textRotation="0" wrapText="false" indent="0" shrinkToFit="false"/>
      <protection locked="true" hidden="false"/>
    </xf>
    <xf numFmtId="164" fontId="10" fillId="3" borderId="10" xfId="0" applyFont="true" applyBorder="true" applyAlignment="true" applyProtection="true">
      <alignment horizontal="center" vertical="bottom" textRotation="0" wrapText="false" indent="0" shrinkToFit="false"/>
      <protection locked="true" hidden="false"/>
    </xf>
    <xf numFmtId="164" fontId="10" fillId="3" borderId="10" xfId="0" applyFont="true" applyBorder="true" applyAlignment="true" applyProtection="true">
      <alignment horizontal="general" vertical="bottom" textRotation="0" wrapText="false" indent="0" shrinkToFit="false"/>
      <protection locked="true" hidden="false"/>
    </xf>
    <xf numFmtId="167" fontId="10" fillId="3" borderId="10" xfId="0" applyFont="true" applyBorder="true" applyAlignment="true" applyProtection="true">
      <alignment horizontal="center" vertical="bottom" textRotation="0" wrapText="false" indent="0" shrinkToFit="false"/>
      <protection locked="true" hidden="false"/>
    </xf>
    <xf numFmtId="165" fontId="10" fillId="3" borderId="10" xfId="0" applyFont="true" applyBorder="true" applyAlignment="true" applyProtection="true">
      <alignment horizontal="general" vertical="bottom" textRotation="0" wrapText="false" indent="0" shrinkToFit="false"/>
      <protection locked="true" hidden="false"/>
    </xf>
    <xf numFmtId="167" fontId="11" fillId="3" borderId="11" xfId="0" applyFont="true" applyBorder="true" applyAlignment="true" applyProtection="true">
      <alignment horizontal="center" vertical="bottom" textRotation="0" wrapText="false" indent="0" shrinkToFit="false"/>
      <protection locked="true" hidden="false"/>
    </xf>
    <xf numFmtId="165" fontId="11" fillId="3" borderId="12"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0" fillId="0" borderId="7" xfId="0" applyFont="true" applyBorder="true" applyAlignment="true" applyProtection="true">
      <alignment horizontal="center" vertical="bottom" textRotation="0" wrapText="false" indent="0" shrinkToFit="false"/>
      <protection locked="true" hidden="false"/>
    </xf>
    <xf numFmtId="165" fontId="10" fillId="0" borderId="7" xfId="0"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general" vertical="bottom" textRotation="0" wrapText="false" indent="0" shrinkToFit="false"/>
      <protection locked="true" hidden="false"/>
    </xf>
    <xf numFmtId="164" fontId="10" fillId="0" borderId="13" xfId="0" applyFont="true" applyBorder="true" applyAlignment="true" applyProtection="true">
      <alignment horizontal="center" vertical="bottom" textRotation="0" wrapText="false" indent="0" shrinkToFit="false"/>
      <protection locked="true" hidden="false"/>
    </xf>
    <xf numFmtId="164" fontId="10" fillId="0" borderId="14" xfId="0" applyFont="true" applyBorder="true" applyAlignment="true" applyProtection="true">
      <alignment horizontal="general" vertical="bottom" textRotation="0" wrapText="false" indent="0" shrinkToFit="false"/>
      <protection locked="true" hidden="false"/>
    </xf>
    <xf numFmtId="164" fontId="13" fillId="0" borderId="14" xfId="0" applyFont="true" applyBorder="true" applyAlignment="true" applyProtection="true">
      <alignment horizontal="general" vertical="bottom" textRotation="0" wrapText="false" indent="0" shrinkToFit="false"/>
      <protection locked="true" hidden="false"/>
    </xf>
    <xf numFmtId="164" fontId="10" fillId="0" borderId="16"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5" fontId="10" fillId="0" borderId="0" xfId="0" applyFont="true" applyBorder="true" applyAlignment="true" applyProtection="true">
      <alignment horizontal="general" vertical="bottom" textRotation="0" wrapText="false" indent="0" shrinkToFit="false"/>
      <protection locked="true" hidden="false"/>
    </xf>
    <xf numFmtId="164" fontId="11" fillId="0" borderId="11" xfId="0" applyFont="true" applyBorder="true" applyAlignment="true" applyProtection="true">
      <alignment horizontal="center" vertical="bottom" textRotation="0" wrapText="false" indent="0" shrinkToFit="false"/>
      <protection locked="true" hidden="false"/>
    </xf>
    <xf numFmtId="164" fontId="11" fillId="0" borderId="11" xfId="0" applyFont="true" applyBorder="true" applyAlignment="true" applyProtection="true">
      <alignment horizontal="general" vertical="bottom" textRotation="0" wrapText="false" indent="0" shrinkToFit="false"/>
      <protection locked="true" hidden="false"/>
    </xf>
    <xf numFmtId="164" fontId="11" fillId="0" borderId="17" xfId="0" applyFont="true" applyBorder="true" applyAlignment="true" applyProtection="true">
      <alignment horizontal="center" vertical="bottom" textRotation="0" wrapText="false" indent="0" shrinkToFit="false"/>
      <protection locked="true" hidden="false"/>
    </xf>
    <xf numFmtId="165" fontId="11" fillId="0" borderId="11" xfId="0" applyFont="true" applyBorder="true" applyAlignment="true" applyProtection="true">
      <alignment horizontal="general" vertical="bottom" textRotation="0" wrapText="false" indent="0" shrinkToFit="false"/>
      <protection locked="true" hidden="false"/>
    </xf>
    <xf numFmtId="164" fontId="11" fillId="0" borderId="12" xfId="0" applyFont="true" applyBorder="true" applyAlignment="true" applyProtection="true">
      <alignment horizontal="center" vertical="bottom" textRotation="0" wrapText="false" indent="0" shrinkToFit="false"/>
      <protection locked="true" hidden="false"/>
    </xf>
    <xf numFmtId="164" fontId="11" fillId="0" borderId="12" xfId="0" applyFont="true" applyBorder="true" applyAlignment="true" applyProtection="true">
      <alignment horizontal="general" vertical="bottom" textRotation="0" wrapText="false" indent="0" shrinkToFit="false"/>
      <protection locked="true" hidden="false"/>
    </xf>
    <xf numFmtId="164" fontId="11" fillId="0" borderId="18" xfId="0" applyFont="true" applyBorder="true" applyAlignment="true" applyProtection="true">
      <alignment horizontal="center" vertical="bottom" textRotation="0" wrapText="false" indent="0" shrinkToFit="false"/>
      <protection locked="true" hidden="false"/>
    </xf>
    <xf numFmtId="165" fontId="11" fillId="0" borderId="12"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center"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19" xfId="0" applyFont="true" applyBorder="true" applyAlignment="true" applyProtection="true">
      <alignment horizontal="center" vertical="bottom" textRotation="0" wrapText="false" indent="0" shrinkToFit="false"/>
      <protection locked="true" hidden="false"/>
    </xf>
    <xf numFmtId="165" fontId="11" fillId="0" borderId="9" xfId="0" applyFont="true" applyBorder="true" applyAlignment="true" applyProtection="true">
      <alignment horizontal="general" vertical="bottom" textRotation="0" wrapText="false" indent="0" shrinkToFit="false"/>
      <protection locked="true" hidden="false"/>
    </xf>
    <xf numFmtId="164" fontId="11" fillId="0" borderId="8"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general" vertical="bottom" textRotation="0" wrapText="false" indent="0" shrinkToFit="false"/>
      <protection locked="true" hidden="false"/>
    </xf>
    <xf numFmtId="169" fontId="11" fillId="0" borderId="8" xfId="0" applyFont="true" applyBorder="true" applyAlignment="true" applyProtection="true">
      <alignment horizontal="center" vertical="bottom" textRotation="0" wrapText="false" indent="0" shrinkToFit="false"/>
      <protection locked="true" hidden="false"/>
    </xf>
    <xf numFmtId="165" fontId="11" fillId="0" borderId="8" xfId="0" applyFont="true" applyBorder="true" applyAlignment="true" applyProtection="true">
      <alignment horizontal="general" vertical="bottom" textRotation="0" wrapText="false" indent="0" shrinkToFit="false"/>
      <protection locked="true" hidden="false"/>
    </xf>
    <xf numFmtId="164" fontId="11" fillId="0" borderId="16" xfId="0" applyFont="true" applyBorder="true" applyAlignment="true" applyProtection="true">
      <alignment horizontal="center" vertical="bottom" textRotation="0" wrapText="false" indent="0" shrinkToFit="false"/>
      <protection locked="true" hidden="false"/>
    </xf>
    <xf numFmtId="164" fontId="11" fillId="0" borderId="16" xfId="0" applyFont="true" applyBorder="true" applyAlignment="true" applyProtection="true">
      <alignment horizontal="general" vertical="bottom" textRotation="0" wrapText="false" indent="0" shrinkToFit="false"/>
      <protection locked="true" hidden="false"/>
    </xf>
    <xf numFmtId="165" fontId="11" fillId="0" borderId="16" xfId="0" applyFont="true" applyBorder="true" applyAlignment="true" applyProtection="true">
      <alignment horizontal="general" vertical="bottom" textRotation="0" wrapText="false" indent="0" shrinkToFit="false"/>
      <protection locked="true" hidden="false"/>
    </xf>
    <xf numFmtId="164" fontId="10" fillId="0" borderId="15" xfId="0" applyFont="true" applyBorder="true" applyAlignment="true" applyProtection="true">
      <alignment horizontal="general" vertical="bottom" textRotation="0" wrapText="false" indent="0" shrinkToFit="false"/>
      <protection locked="true" hidden="false"/>
    </xf>
    <xf numFmtId="164" fontId="10" fillId="0" borderId="15" xfId="0" applyFont="true" applyBorder="true" applyAlignment="true" applyProtection="true">
      <alignment horizontal="center" vertical="bottom" textRotation="0" wrapText="false" indent="0" shrinkToFit="false"/>
      <protection locked="true" hidden="false"/>
    </xf>
    <xf numFmtId="165" fontId="10" fillId="0" borderId="15" xfId="0" applyFont="true" applyBorder="true" applyAlignment="tru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5" fontId="11" fillId="0" borderId="0" xfId="0" applyFont="true" applyBorder="false" applyAlignment="tru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4" fontId="10" fillId="0" borderId="5" xfId="0" applyFont="true" applyBorder="true" applyAlignment="true" applyProtection="true">
      <alignment horizontal="general" vertical="bottom" textRotation="0" wrapText="false" indent="0" shrinkToFit="false"/>
      <protection locked="true" hidden="false"/>
    </xf>
    <xf numFmtId="164" fontId="10" fillId="0" borderId="5" xfId="0" applyFont="true" applyBorder="true" applyAlignment="true" applyProtection="true">
      <alignment horizontal="center" vertical="bottom" textRotation="0" wrapText="false" indent="0" shrinkToFit="false"/>
      <protection locked="true" hidden="false"/>
    </xf>
    <xf numFmtId="165" fontId="10" fillId="0" borderId="5" xfId="0" applyFont="true" applyBorder="tru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general" vertical="bottom" textRotation="0" wrapText="false" indent="0" shrinkToFit="false"/>
      <protection locked="true" hidden="false"/>
    </xf>
    <xf numFmtId="164" fontId="10" fillId="0" borderId="10" xfId="0" applyFont="true" applyBorder="true" applyAlignment="true" applyProtection="true">
      <alignment horizontal="center" vertical="bottom" textRotation="0" wrapText="false" indent="0" shrinkToFit="false"/>
      <protection locked="true" hidden="false"/>
    </xf>
    <xf numFmtId="164" fontId="10" fillId="0" borderId="10" xfId="0" applyFont="true" applyBorder="true" applyAlignment="true" applyProtection="true">
      <alignment horizontal="general" vertical="bottom" textRotation="0" wrapText="false" indent="0" shrinkToFit="false"/>
      <protection locked="true" hidden="false"/>
    </xf>
    <xf numFmtId="167" fontId="10" fillId="0" borderId="10" xfId="0" applyFont="true" applyBorder="true" applyAlignment="true" applyProtection="true">
      <alignment horizontal="center" vertical="bottom" textRotation="0" wrapText="false" indent="0" shrinkToFit="false"/>
      <protection locked="true" hidden="false"/>
    </xf>
    <xf numFmtId="165" fontId="10" fillId="0" borderId="10" xfId="0" applyFont="true" applyBorder="true" applyAlignment="true" applyProtection="true">
      <alignment horizontal="general" vertical="bottom" textRotation="0" wrapText="false" indent="0" shrinkToFit="false"/>
      <protection locked="true" hidden="false"/>
    </xf>
    <xf numFmtId="164" fontId="11" fillId="0" borderId="10" xfId="0" applyFont="true" applyBorder="true" applyAlignment="true" applyProtection="true">
      <alignment horizontal="center" vertical="bottom" textRotation="0" wrapText="false" indent="0" shrinkToFit="false"/>
      <protection locked="true" hidden="false"/>
    </xf>
    <xf numFmtId="164" fontId="11" fillId="0" borderId="10" xfId="0" applyFont="true" applyBorder="true" applyAlignment="true" applyProtection="true">
      <alignment horizontal="general" vertical="bottom" textRotation="0" wrapText="false" indent="0" shrinkToFit="false"/>
      <protection locked="true" hidden="false"/>
    </xf>
    <xf numFmtId="167" fontId="11" fillId="0" borderId="10" xfId="0" applyFont="true" applyBorder="true" applyAlignment="true" applyProtection="true">
      <alignment horizontal="center" vertical="bottom" textRotation="0" wrapText="false" indent="0" shrinkToFit="false"/>
      <protection locked="true" hidden="false"/>
    </xf>
    <xf numFmtId="165" fontId="11" fillId="0" borderId="10" xfId="0" applyFont="true" applyBorder="true" applyAlignment="true" applyProtection="true">
      <alignment horizontal="general" vertical="bottom" textRotation="0" wrapText="false" indent="0" shrinkToFit="false"/>
      <protection locked="true" hidden="false"/>
    </xf>
    <xf numFmtId="164" fontId="11" fillId="0" borderId="20" xfId="0" applyFont="true" applyBorder="true" applyAlignment="true" applyProtection="true">
      <alignment horizontal="center" vertical="bottom" textRotation="0" wrapText="false" indent="0" shrinkToFit="false"/>
      <protection locked="true" hidden="false"/>
    </xf>
    <xf numFmtId="167" fontId="10" fillId="0" borderId="21" xfId="0" applyFont="true" applyBorder="true" applyAlignment="true" applyProtection="true">
      <alignment horizontal="center" vertical="bottom" textRotation="0" wrapText="false" indent="0" shrinkToFit="false"/>
      <protection locked="true" hidden="false"/>
    </xf>
    <xf numFmtId="167" fontId="11" fillId="0" borderId="9" xfId="0" applyFont="true" applyBorder="true" applyAlignment="true" applyProtection="true">
      <alignment horizontal="center" vertical="bottom" textRotation="0" wrapText="false" indent="0" shrinkToFit="false"/>
      <protection locked="true" hidden="false"/>
    </xf>
    <xf numFmtId="168" fontId="11" fillId="0" borderId="9" xfId="0" applyFont="true" applyBorder="true" applyAlignment="true" applyProtection="true">
      <alignment horizontal="general" vertical="bottom" textRotation="0" wrapText="false" indent="0" shrinkToFit="false"/>
      <protection locked="true" hidden="false"/>
    </xf>
    <xf numFmtId="164" fontId="10" fillId="0" borderId="11" xfId="0" applyFont="true" applyBorder="true" applyAlignment="true" applyProtection="true">
      <alignment horizontal="center" vertical="bottom" textRotation="0" wrapText="false" indent="0" shrinkToFit="false"/>
      <protection locked="true" hidden="false"/>
    </xf>
    <xf numFmtId="164" fontId="10" fillId="0" borderId="11" xfId="0" applyFont="true" applyBorder="true" applyAlignment="true" applyProtection="true">
      <alignment horizontal="general" vertical="bottom" textRotation="0" wrapText="false" indent="0" shrinkToFit="false"/>
      <protection locked="true" hidden="false"/>
    </xf>
    <xf numFmtId="167" fontId="10" fillId="0" borderId="11" xfId="0" applyFont="true" applyBorder="true" applyAlignment="true" applyProtection="true">
      <alignment horizontal="center" vertical="bottom" textRotation="0" wrapText="false" indent="0" shrinkToFit="false"/>
      <protection locked="true" hidden="false"/>
    </xf>
    <xf numFmtId="165" fontId="10" fillId="0" borderId="11" xfId="0" applyFont="true" applyBorder="true" applyAlignment="true" applyProtection="true">
      <alignment horizontal="general" vertical="bottom" textRotation="0" wrapText="false" indent="0" shrinkToFit="false"/>
      <protection locked="true" hidden="false"/>
    </xf>
    <xf numFmtId="164" fontId="11" fillId="3" borderId="22" xfId="0" applyFont="true" applyBorder="true" applyAlignment="true" applyProtection="true">
      <alignment horizontal="center" vertical="bottom" textRotation="0" wrapText="false" indent="0" shrinkToFit="false"/>
      <protection locked="true" hidden="false"/>
    </xf>
    <xf numFmtId="164" fontId="11" fillId="3" borderId="11" xfId="0" applyFont="true" applyBorder="true" applyAlignment="true" applyProtection="true">
      <alignment horizontal="general" vertical="bottom" textRotation="0" wrapText="false" indent="0" shrinkToFit="false"/>
      <protection locked="true" hidden="false"/>
    </xf>
    <xf numFmtId="165" fontId="11" fillId="3" borderId="11" xfId="0" applyFont="true" applyBorder="true" applyAlignment="true" applyProtection="true">
      <alignment horizontal="general" vertical="bottom" textRotation="0" wrapText="false" indent="0" shrinkToFit="false"/>
      <protection locked="true" hidden="false"/>
    </xf>
    <xf numFmtId="164" fontId="11" fillId="3" borderId="17" xfId="0" applyFont="true" applyBorder="true" applyAlignment="true" applyProtection="true">
      <alignment horizontal="general" vertical="bottom" textRotation="0" wrapText="false" indent="0" shrinkToFit="false"/>
      <protection locked="true" hidden="false"/>
    </xf>
    <xf numFmtId="164" fontId="11" fillId="3" borderId="23" xfId="0" applyFont="true" applyBorder="true" applyAlignment="true" applyProtection="true">
      <alignment horizontal="center" vertical="bottom" textRotation="0" wrapText="false" indent="0" shrinkToFit="false"/>
      <protection locked="true" hidden="false"/>
    </xf>
    <xf numFmtId="164" fontId="11" fillId="3" borderId="19" xfId="0" applyFont="true" applyBorder="true" applyAlignment="true" applyProtection="true">
      <alignment horizontal="general" vertical="bottom" textRotation="0" wrapText="false" indent="0" shrinkToFit="false"/>
      <protection locked="true" hidden="false"/>
    </xf>
    <xf numFmtId="164" fontId="11" fillId="3" borderId="20" xfId="0" applyFont="true" applyBorder="true" applyAlignment="true" applyProtection="true">
      <alignment horizontal="center" vertical="bottom" textRotation="0" wrapText="false" indent="0" shrinkToFit="false"/>
      <protection locked="true" hidden="false"/>
    </xf>
    <xf numFmtId="164" fontId="10" fillId="3" borderId="21" xfId="0" applyFont="true" applyBorder="true" applyAlignment="true" applyProtection="true">
      <alignment horizontal="general" vertical="bottom" textRotation="0" wrapText="false" indent="0" shrinkToFit="false"/>
      <protection locked="true" hidden="false"/>
    </xf>
    <xf numFmtId="167" fontId="10" fillId="3" borderId="9" xfId="0" applyFont="true" applyBorder="true" applyAlignment="true" applyProtection="true">
      <alignment horizontal="center" vertical="bottom" textRotation="0" wrapText="false" indent="0" shrinkToFit="false"/>
      <protection locked="true" hidden="false"/>
    </xf>
    <xf numFmtId="165" fontId="10" fillId="3" borderId="9"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7" fontId="11" fillId="0" borderId="0" xfId="0" applyFont="true" applyBorder="true" applyAlignment="true" applyProtection="true">
      <alignment horizontal="center" vertical="bottom" textRotation="0" wrapText="false" indent="0" shrinkToFit="false"/>
      <protection locked="true" hidden="false"/>
    </xf>
    <xf numFmtId="165" fontId="11" fillId="0" borderId="0" xfId="0" applyFont="true" applyBorder="true" applyAlignment="true" applyProtection="true">
      <alignment horizontal="general" vertical="bottom" textRotation="0" wrapText="false" indent="0" shrinkToFit="false"/>
      <protection locked="true" hidden="false"/>
    </xf>
    <xf numFmtId="167" fontId="10" fillId="3" borderId="11" xfId="0" applyFont="true" applyBorder="true" applyAlignment="true" applyProtection="true">
      <alignment horizontal="center" vertical="bottom" textRotation="0" wrapText="false" indent="0" shrinkToFit="false"/>
      <protection locked="true" hidden="false"/>
    </xf>
    <xf numFmtId="164" fontId="11" fillId="3" borderId="11" xfId="0" applyFont="true" applyBorder="true" applyAlignment="true" applyProtection="true">
      <alignment horizontal="center" vertical="bottom" textRotation="0" wrapText="false" indent="0" shrinkToFit="false"/>
      <protection locked="true" hidden="false"/>
    </xf>
    <xf numFmtId="164" fontId="11" fillId="3" borderId="12" xfId="0" applyFont="true" applyBorder="true" applyAlignment="true" applyProtection="true">
      <alignment horizontal="center" vertical="bottom" textRotation="0" wrapText="false" indent="0" shrinkToFit="false"/>
      <protection locked="true" hidden="false"/>
    </xf>
    <xf numFmtId="164" fontId="10" fillId="3" borderId="12" xfId="0" applyFont="true" applyBorder="true" applyAlignment="true" applyProtection="true">
      <alignment horizontal="center" vertical="bottom" textRotation="0" wrapText="false" indent="0" shrinkToFit="false"/>
      <protection locked="true" hidden="false"/>
    </xf>
    <xf numFmtId="164" fontId="10" fillId="3" borderId="12" xfId="0" applyFont="true" applyBorder="true" applyAlignment="true" applyProtection="true">
      <alignment horizontal="general" vertical="bottom" textRotation="0" wrapText="false" indent="0" shrinkToFit="false"/>
      <protection locked="true" hidden="false"/>
    </xf>
    <xf numFmtId="167" fontId="10" fillId="3" borderId="12" xfId="0" applyFont="true" applyBorder="true" applyAlignment="true" applyProtection="true">
      <alignment horizontal="center" vertical="bottom" textRotation="0" wrapText="false" indent="0" shrinkToFit="false"/>
      <protection locked="true" hidden="false"/>
    </xf>
    <xf numFmtId="165" fontId="10" fillId="3" borderId="12" xfId="0" applyFont="true" applyBorder="true" applyAlignment="true" applyProtection="true">
      <alignment horizontal="general" vertical="bottom" textRotation="0" wrapText="false" indent="0" shrinkToFit="false"/>
      <protection locked="true" hidden="false"/>
    </xf>
    <xf numFmtId="164" fontId="11" fillId="3" borderId="22" xfId="0" applyFont="true" applyBorder="true" applyAlignment="true" applyProtection="true">
      <alignment horizontal="general" vertical="bottom" textRotation="0" wrapText="false" indent="0" shrinkToFit="false"/>
      <protection locked="true" hidden="false"/>
    </xf>
    <xf numFmtId="164" fontId="11" fillId="3" borderId="23" xfId="0" applyFont="true" applyBorder="true" applyAlignment="true" applyProtection="true">
      <alignment horizontal="general" vertical="bottom" textRotation="0" wrapText="false" indent="0" shrinkToFit="false"/>
      <protection locked="true" hidden="false"/>
    </xf>
    <xf numFmtId="164" fontId="10" fillId="3" borderId="20" xfId="0" applyFont="true" applyBorder="true" applyAlignment="true" applyProtection="true">
      <alignment horizontal="center" vertical="bottom" textRotation="0" wrapText="false" indent="0" shrinkToFit="false"/>
      <protection locked="true" hidden="false"/>
    </xf>
    <xf numFmtId="167" fontId="10" fillId="3" borderId="6" xfId="0" applyFont="true" applyBorder="true" applyAlignment="true" applyProtection="true">
      <alignment horizontal="center" vertical="bottom" textRotation="0" wrapText="false" indent="0" shrinkToFit="false"/>
      <protection locked="true" hidden="false"/>
    </xf>
    <xf numFmtId="165" fontId="11" fillId="3" borderId="17" xfId="0" applyFont="true" applyBorder="true" applyAlignment="true" applyProtection="true">
      <alignment horizontal="general" vertical="bottom" textRotation="0" wrapText="false" indent="0" shrinkToFit="false"/>
      <protection locked="true" hidden="false"/>
    </xf>
    <xf numFmtId="164" fontId="11" fillId="3" borderId="18" xfId="0" applyFont="true" applyBorder="true" applyAlignment="true" applyProtection="true">
      <alignment horizontal="general" vertical="bottom" textRotation="0" wrapText="false" indent="0" shrinkToFit="false"/>
      <protection locked="true" hidden="false"/>
    </xf>
    <xf numFmtId="164" fontId="11" fillId="3" borderId="24" xfId="0" applyFont="true" applyBorder="true" applyAlignment="true" applyProtection="true">
      <alignment horizontal="center" vertical="bottom" textRotation="0" wrapText="false" indent="0" shrinkToFit="false"/>
      <protection locked="true" hidden="false"/>
    </xf>
    <xf numFmtId="165" fontId="11" fillId="3" borderId="18" xfId="0" applyFont="true" applyBorder="true" applyAlignment="true" applyProtection="true">
      <alignment horizontal="general" vertical="bottom" textRotation="0" wrapText="false" indent="0" shrinkToFit="false"/>
      <protection locked="true" hidden="false"/>
    </xf>
    <xf numFmtId="165" fontId="11" fillId="3" borderId="19" xfId="0" applyFont="true" applyBorder="true" applyAlignment="true" applyProtection="true">
      <alignment horizontal="general" vertical="bottom" textRotation="0" wrapText="false" indent="0" shrinkToFit="false"/>
      <protection locked="true" hidden="false"/>
    </xf>
    <xf numFmtId="167" fontId="11" fillId="3" borderId="22" xfId="0" applyFont="true" applyBorder="true" applyAlignment="true" applyProtection="true">
      <alignment horizontal="center" vertical="bottom" textRotation="0" wrapText="false" indent="0" shrinkToFit="false"/>
      <protection locked="true" hidden="false"/>
    </xf>
    <xf numFmtId="167" fontId="11" fillId="3" borderId="24" xfId="0" applyFont="true" applyBorder="true" applyAlignment="true" applyProtection="true">
      <alignment horizontal="center" vertical="bottom" textRotation="0" wrapText="false" indent="0" shrinkToFit="false"/>
      <protection locked="true" hidden="false"/>
    </xf>
    <xf numFmtId="167" fontId="11" fillId="3" borderId="23" xfId="0" applyFont="true" applyBorder="true" applyAlignment="true" applyProtection="true">
      <alignment horizontal="center" vertical="bottom" textRotation="0" wrapText="false" indent="0" shrinkToFit="false"/>
      <protection locked="true" hidden="false"/>
    </xf>
    <xf numFmtId="167" fontId="11" fillId="3" borderId="18" xfId="0" applyFont="true" applyBorder="true" applyAlignment="true" applyProtection="true">
      <alignment horizontal="center" vertical="bottom" textRotation="0" wrapText="false" indent="0" shrinkToFit="false"/>
      <protection locked="true" hidden="false"/>
    </xf>
    <xf numFmtId="165" fontId="11" fillId="3" borderId="24" xfId="0" applyFont="true" applyBorder="true" applyAlignment="true" applyProtection="true">
      <alignment horizontal="general" vertical="bottom" textRotation="0" wrapText="false" indent="0" shrinkToFit="false"/>
      <protection locked="true" hidden="false"/>
    </xf>
    <xf numFmtId="167" fontId="11" fillId="3" borderId="17" xfId="0" applyFont="true" applyBorder="true" applyAlignment="true" applyProtection="true">
      <alignment horizontal="center" vertical="bottom" textRotation="0" wrapText="false" indent="0" shrinkToFit="false"/>
      <protection locked="true" hidden="false"/>
    </xf>
    <xf numFmtId="167" fontId="11" fillId="3" borderId="19" xfId="0" applyFont="true" applyBorder="true" applyAlignment="true" applyProtection="true">
      <alignment horizontal="center" vertical="bottom" textRotation="0" wrapText="false" indent="0" shrinkToFit="false"/>
      <protection locked="true" hidden="false"/>
    </xf>
    <xf numFmtId="164" fontId="11" fillId="3" borderId="0" xfId="0" applyFont="true" applyBorder="false" applyAlignment="true" applyProtection="true">
      <alignment horizontal="general" vertical="bottom" textRotation="0" wrapText="false" indent="0" shrinkToFit="false"/>
      <protection locked="true" hidden="false"/>
    </xf>
    <xf numFmtId="164" fontId="11" fillId="3" borderId="25" xfId="0" applyFont="true" applyBorder="true" applyAlignment="true" applyProtection="true">
      <alignment horizontal="center" vertical="bottom" textRotation="0" wrapText="false" indent="0" shrinkToFit="false"/>
      <protection locked="true" hidden="false"/>
    </xf>
    <xf numFmtId="164" fontId="10" fillId="3" borderId="25" xfId="0" applyFont="true" applyBorder="true" applyAlignment="true" applyProtection="true">
      <alignment horizontal="general" vertical="bottom" textRotation="0" wrapText="false" indent="0" shrinkToFit="false"/>
      <protection locked="true" hidden="false"/>
    </xf>
    <xf numFmtId="165" fontId="10" fillId="3" borderId="25" xfId="0" applyFont="true" applyBorder="true" applyAlignment="true" applyProtection="true">
      <alignment horizontal="general" vertical="bottom" textRotation="0" wrapText="false" indent="0" shrinkToFit="false"/>
      <protection locked="true" hidden="false"/>
    </xf>
    <xf numFmtId="167" fontId="10" fillId="3" borderId="0" xfId="0" applyFont="true" applyBorder="true" applyAlignment="true" applyProtection="true">
      <alignment horizontal="center" vertical="bottom" textRotation="0" wrapText="false" indent="0" shrinkToFit="false"/>
      <protection locked="true" hidden="false"/>
    </xf>
    <xf numFmtId="168" fontId="10" fillId="3" borderId="10" xfId="0" applyFont="true" applyBorder="true" applyAlignment="true" applyProtection="true">
      <alignment horizontal="center" vertical="bottom" textRotation="0" wrapText="false" indent="0" shrinkToFit="false"/>
      <protection locked="true" hidden="false"/>
    </xf>
    <xf numFmtId="165" fontId="14" fillId="3" borderId="10" xfId="0" applyFont="true" applyBorder="true" applyAlignment="true" applyProtection="true">
      <alignment horizontal="general" vertical="bottom" textRotation="0" wrapText="false" indent="0" shrinkToFit="false"/>
      <protection locked="true" hidden="false"/>
    </xf>
    <xf numFmtId="164" fontId="10" fillId="3" borderId="26" xfId="0" applyFont="true" applyBorder="true" applyAlignment="true" applyProtection="true">
      <alignment horizontal="general" vertical="bottom" textRotation="0" wrapText="false" indent="0" shrinkToFit="false"/>
      <protection locked="true" hidden="false"/>
    </xf>
    <xf numFmtId="167" fontId="11" fillId="3" borderId="26" xfId="0" applyFont="true" applyBorder="true" applyAlignment="true" applyProtection="true">
      <alignment horizontal="center" vertical="bottom" textRotation="0" wrapText="false" indent="0" shrinkToFit="false"/>
      <protection locked="true" hidden="false"/>
    </xf>
    <xf numFmtId="165" fontId="10" fillId="3" borderId="26" xfId="0" applyFont="true" applyBorder="true" applyAlignment="true" applyProtection="true">
      <alignment horizontal="general" vertical="bottom" textRotation="0" wrapText="false" indent="0" shrinkToFit="false"/>
      <protection locked="true" hidden="false"/>
    </xf>
    <xf numFmtId="168" fontId="11" fillId="3" borderId="21" xfId="0" applyFont="true" applyBorder="true" applyAlignment="true" applyProtection="true">
      <alignment horizontal="general" vertical="bottom" textRotation="0" wrapText="false" indent="0" shrinkToFit="false"/>
      <protection locked="true" hidden="false"/>
    </xf>
    <xf numFmtId="168" fontId="11" fillId="0" borderId="0"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5" fontId="13"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9" fontId="13" fillId="0" borderId="0" xfId="0" applyFont="true" applyBorder="false" applyAlignment="true" applyProtection="true">
      <alignment horizontal="general" vertical="bottom" textRotation="0" wrapText="false" indent="0" shrinkToFit="false"/>
      <protection locked="true" hidden="false"/>
    </xf>
    <xf numFmtId="164" fontId="10" fillId="3" borderId="8" xfId="0" applyFont="true" applyBorder="true" applyAlignment="true" applyProtection="true">
      <alignment horizontal="center" vertical="bottom" textRotation="0" wrapText="false" indent="0" shrinkToFit="false"/>
      <protection locked="true" hidden="false"/>
    </xf>
    <xf numFmtId="167" fontId="10" fillId="3" borderId="8" xfId="0" applyFont="true" applyBorder="true" applyAlignment="true" applyProtection="true">
      <alignment horizontal="center" vertical="bottom" textRotation="0" wrapText="false" indent="0" shrinkToFit="false"/>
      <protection locked="true" hidden="false"/>
    </xf>
    <xf numFmtId="170" fontId="15" fillId="0" borderId="0" xfId="0" applyFont="true" applyBorder="fals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general" vertical="bottom" textRotation="0" wrapText="true" indent="0" shrinkToFit="false"/>
      <protection locked="true" hidden="false"/>
    </xf>
    <xf numFmtId="164" fontId="10" fillId="0" borderId="27" xfId="0" applyFont="true" applyBorder="true" applyAlignment="true" applyProtection="true">
      <alignment horizontal="general" vertical="bottom" textRotation="0" wrapText="false" indent="0" shrinkToFit="false"/>
      <protection locked="true" hidden="false"/>
    </xf>
    <xf numFmtId="164" fontId="10" fillId="0" borderId="27" xfId="0" applyFont="true" applyBorder="true" applyAlignment="true" applyProtection="true">
      <alignment horizontal="center" vertical="bottom" textRotation="0" wrapText="false" indent="0" shrinkToFit="false"/>
      <protection locked="true" hidden="false"/>
    </xf>
    <xf numFmtId="165" fontId="10" fillId="0" borderId="27" xfId="0" applyFont="true" applyBorder="true" applyAlignment="true" applyProtection="true">
      <alignment horizontal="general" vertical="bottom" textRotation="0" wrapText="false" indent="0" shrinkToFit="false"/>
      <protection locked="true" hidden="false"/>
    </xf>
    <xf numFmtId="164" fontId="11" fillId="0" borderId="22" xfId="0" applyFont="true" applyBorder="true" applyAlignment="true" applyProtection="true">
      <alignment horizontal="center" vertical="bottom" textRotation="0" wrapText="false" indent="0" shrinkToFit="false"/>
      <protection locked="true" hidden="false"/>
    </xf>
    <xf numFmtId="164" fontId="11" fillId="0" borderId="23" xfId="0" applyFont="true" applyBorder="true" applyAlignment="true" applyProtection="true">
      <alignment horizontal="center" vertical="bottom" textRotation="0" wrapText="false" indent="0" shrinkToFit="false"/>
      <protection locked="true" hidden="false"/>
    </xf>
    <xf numFmtId="170" fontId="16"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5" fontId="10" fillId="0" borderId="13" xfId="0" applyFont="true" applyBorder="true" applyAlignment="true" applyProtection="true">
      <alignment horizontal="general" vertical="bottom" textRotation="0" wrapText="false" indent="0" shrinkToFit="false"/>
      <protection locked="true" hidden="false"/>
    </xf>
    <xf numFmtId="164" fontId="10" fillId="0" borderId="7" xfId="0" applyFont="true" applyBorder="true" applyAlignment="true" applyProtection="true">
      <alignment horizontal="general" vertical="bottom" textRotation="0" wrapText="false" indent="0" shrinkToFit="false"/>
      <protection locked="true" hidden="false"/>
    </xf>
    <xf numFmtId="167" fontId="16" fillId="0" borderId="0" xfId="0" applyFont="true" applyBorder="false" applyAlignment="true" applyProtection="true">
      <alignment horizontal="general" vertical="bottom" textRotation="0" wrapText="false" indent="0" shrinkToFit="false"/>
      <protection locked="true" hidden="false"/>
    </xf>
    <xf numFmtId="167" fontId="13" fillId="0" borderId="0" xfId="0" applyFont="true" applyBorder="false" applyAlignment="true" applyProtection="true">
      <alignment horizontal="general" vertical="bottom" textRotation="0" wrapText="false" indent="0" shrinkToFit="false"/>
      <protection locked="true" hidden="false"/>
    </xf>
    <xf numFmtId="167" fontId="11" fillId="0" borderId="11" xfId="0" applyFont="true" applyBorder="true" applyAlignment="true" applyProtection="true">
      <alignment horizontal="center" vertical="bottom" textRotation="0" wrapText="false" indent="0" shrinkToFit="false"/>
      <protection locked="true" hidden="false"/>
    </xf>
    <xf numFmtId="164" fontId="11" fillId="0" borderId="17" xfId="0" applyFont="true" applyBorder="true" applyAlignment="true" applyProtection="true">
      <alignment horizontal="general" vertical="bottom" textRotation="0" wrapText="false" indent="0" shrinkToFit="false"/>
      <protection locked="true" hidden="false"/>
    </xf>
    <xf numFmtId="164" fontId="17" fillId="3" borderId="9" xfId="0" applyFont="true" applyBorder="true" applyAlignment="true" applyProtection="true">
      <alignment horizontal="center" vertical="bottom" textRotation="0" wrapText="false" indent="0" shrinkToFit="false"/>
      <protection locked="true" hidden="false"/>
    </xf>
    <xf numFmtId="164" fontId="13" fillId="0" borderId="15" xfId="0" applyFont="true" applyBorder="true" applyAlignment="true" applyProtection="true">
      <alignment horizontal="general" vertical="bottom" textRotation="0" wrapText="false" indent="0" shrinkToFit="false"/>
      <protection locked="true" hidden="false"/>
    </xf>
    <xf numFmtId="164" fontId="11" fillId="0" borderId="28" xfId="0" applyFont="true" applyBorder="true" applyAlignment="true" applyProtection="true">
      <alignment horizontal="center" vertical="bottom" textRotation="0" wrapText="false" indent="0" shrinkToFit="false"/>
      <protection locked="true" hidden="false"/>
    </xf>
    <xf numFmtId="169" fontId="11" fillId="0" borderId="10" xfId="0"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true">
      <alignment horizontal="general" vertical="bottom" textRotation="0" wrapText="false" indent="0" shrinkToFit="false"/>
      <protection locked="true" hidden="false"/>
    </xf>
    <xf numFmtId="170" fontId="13" fillId="0" borderId="0" xfId="0" applyFont="true" applyBorder="fals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center" vertical="bottom" textRotation="0" wrapText="false" indent="0" shrinkToFit="false"/>
      <protection locked="true" hidden="false"/>
    </xf>
    <xf numFmtId="164" fontId="10" fillId="0" borderId="29" xfId="0" applyFont="true" applyBorder="true" applyAlignment="true" applyProtection="true">
      <alignment horizontal="center" vertical="bottom" textRotation="0" wrapText="false" indent="0" shrinkToFit="false"/>
      <protection locked="true" hidden="false"/>
    </xf>
    <xf numFmtId="165" fontId="10" fillId="0" borderId="29"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9" fillId="3" borderId="10" xfId="0" applyFont="true" applyBorder="true" applyAlignment="true" applyProtection="true">
      <alignment horizontal="general" vertical="bottom" textRotation="0" wrapText="false" indent="0" shrinkToFit="false"/>
      <protection locked="true" hidden="false"/>
    </xf>
    <xf numFmtId="167" fontId="10" fillId="0" borderId="0" xfId="0" applyFont="true" applyBorder="true" applyAlignment="true" applyProtection="true">
      <alignment horizontal="center" vertical="bottom" textRotation="0" wrapText="false" indent="0" shrinkToFit="false"/>
      <protection locked="true" hidden="false"/>
    </xf>
    <xf numFmtId="168" fontId="10" fillId="0" borderId="10" xfId="0" applyFont="true" applyBorder="true" applyAlignment="true" applyProtection="true">
      <alignment horizontal="center" vertical="bottom" textRotation="0" wrapText="false" indent="0" shrinkToFit="false"/>
      <protection locked="true" hidden="false"/>
    </xf>
    <xf numFmtId="165" fontId="14" fillId="0" borderId="10" xfId="0" applyFont="true" applyBorder="true" applyAlignment="true" applyProtection="true">
      <alignment horizontal="general" vertical="bottom" textRotation="0" wrapText="false" indent="0" shrinkToFit="false"/>
      <protection locked="true" hidden="false"/>
    </xf>
    <xf numFmtId="164" fontId="13" fillId="3" borderId="0" xfId="0" applyFont="true" applyBorder="false" applyAlignment="true" applyProtection="true">
      <alignment horizontal="general" vertical="bottom" textRotation="0" wrapText="false" indent="0" shrinkToFit="false"/>
      <protection locked="true" hidden="false"/>
    </xf>
    <xf numFmtId="170" fontId="0" fillId="0" borderId="0" xfId="0" applyFont="true" applyBorder="false" applyAlignment="true" applyProtection="true">
      <alignment horizontal="general" vertical="bottom" textRotation="0" wrapText="false" indent="0" shrinkToFit="false"/>
      <protection locked="true" hidden="false"/>
    </xf>
    <xf numFmtId="164" fontId="11" fillId="0" borderId="24" xfId="0" applyFont="true" applyBorder="true" applyAlignment="true" applyProtection="tru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00A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H4" activeCellId="0" sqref="H4"/>
    </sheetView>
  </sheetViews>
  <sheetFormatPr defaultColWidth="8.72265625" defaultRowHeight="15" zeroHeight="false" outlineLevelRow="0" outlineLevelCol="0"/>
  <cols>
    <col collapsed="false" customWidth="true" hidden="false" outlineLevel="0" max="1" min="1" style="1" width="5.7"/>
    <col collapsed="false" customWidth="true" hidden="false" outlineLevel="0" max="2" min="2" style="1" width="7.87"/>
    <col collapsed="false" customWidth="true" hidden="false" outlineLevel="0" max="3" min="3" style="1" width="36.31"/>
    <col collapsed="false" customWidth="true" hidden="false" outlineLevel="0" max="4" min="4" style="1" width="15.71"/>
    <col collapsed="false" customWidth="true" hidden="false" outlineLevel="0" max="5" min="5" style="1" width="13.86"/>
    <col collapsed="false" customWidth="true" hidden="false" outlineLevel="0" max="6" min="6" style="1" width="19.31"/>
    <col collapsed="false" customWidth="false" hidden="false" outlineLevel="0" max="1024" min="7" style="1" width="8.71"/>
  </cols>
  <sheetData>
    <row r="1" customFormat="false" ht="24.45" hidden="false" customHeight="false" outlineLevel="0" collapsed="false">
      <c r="A1" s="2" t="s">
        <v>0</v>
      </c>
      <c r="B1" s="2"/>
      <c r="C1" s="2"/>
      <c r="D1" s="2"/>
      <c r="E1" s="2"/>
      <c r="F1" s="2"/>
    </row>
    <row r="2" customFormat="false" ht="15" hidden="false" customHeight="false" outlineLevel="0" collapsed="false">
      <c r="A2" s="3"/>
      <c r="B2" s="3"/>
      <c r="C2" s="3"/>
      <c r="D2" s="3"/>
      <c r="E2" s="3"/>
      <c r="F2" s="3"/>
    </row>
    <row r="3" customFormat="false" ht="32.65" hidden="false" customHeight="true" outlineLevel="0" collapsed="false">
      <c r="A3" s="4" t="s">
        <v>1</v>
      </c>
      <c r="B3" s="4"/>
      <c r="C3" s="4"/>
      <c r="D3" s="4"/>
      <c r="E3" s="4"/>
      <c r="F3" s="4"/>
    </row>
    <row r="4" customFormat="false" ht="15" hidden="false" customHeight="false" outlineLevel="0" collapsed="false">
      <c r="A4" s="5"/>
      <c r="B4" s="5"/>
      <c r="C4" s="6"/>
      <c r="D4" s="7"/>
      <c r="E4" s="7"/>
      <c r="F4" s="7"/>
    </row>
    <row r="5" customFormat="false" ht="30" hidden="false" customHeight="false" outlineLevel="0" collapsed="false">
      <c r="A5" s="8" t="s">
        <v>2</v>
      </c>
      <c r="B5" s="8" t="s">
        <v>3</v>
      </c>
      <c r="C5" s="8" t="s">
        <v>4</v>
      </c>
      <c r="D5" s="9" t="s">
        <v>5</v>
      </c>
      <c r="E5" s="9" t="s">
        <v>6</v>
      </c>
      <c r="F5" s="10" t="s">
        <v>7</v>
      </c>
    </row>
    <row r="6" customFormat="false" ht="20.1" hidden="false" customHeight="true" outlineLevel="0" collapsed="false">
      <c r="A6" s="11" t="s">
        <v>8</v>
      </c>
      <c r="B6" s="11" t="n">
        <v>2</v>
      </c>
      <c r="C6" s="12" t="str">
        <f aca="false">MOTORISTA!B4</f>
        <v>MOTORISTA</v>
      </c>
      <c r="D6" s="13" t="n">
        <f aca="false">MOTORISTA!D111/B6</f>
        <v>4727.86846640574</v>
      </c>
      <c r="E6" s="13" t="n">
        <f aca="false">B6*D6</f>
        <v>9455.73693281149</v>
      </c>
      <c r="F6" s="14" t="n">
        <f aca="false">E6*12</f>
        <v>113468.843193738</v>
      </c>
    </row>
    <row r="7" customFormat="false" ht="20.1" hidden="false" customHeight="true" outlineLevel="0" collapsed="false">
      <c r="A7" s="15" t="s">
        <v>9</v>
      </c>
      <c r="B7" s="15" t="n">
        <v>2</v>
      </c>
      <c r="C7" s="16" t="str">
        <f aca="false">ARTÍFICE!B4</f>
        <v>ARTÍFICE</v>
      </c>
      <c r="D7" s="13" t="n">
        <f aca="false">ARTÍFICE!D110/B7</f>
        <v>4464.65754080383</v>
      </c>
      <c r="E7" s="13" t="n">
        <f aca="false">B7*D7</f>
        <v>8929.31508160766</v>
      </c>
      <c r="F7" s="14" t="n">
        <f aca="false">E7*12</f>
        <v>107151.780979292</v>
      </c>
    </row>
    <row r="8" customFormat="false" ht="20.1" hidden="false" customHeight="true" outlineLevel="0" collapsed="false">
      <c r="A8" s="15" t="s">
        <v>10</v>
      </c>
      <c r="B8" s="15" t="n">
        <v>2</v>
      </c>
      <c r="C8" s="16" t="str">
        <f aca="false">GARÇOM!B4</f>
        <v>GARÇOM</v>
      </c>
      <c r="D8" s="13" t="n">
        <f aca="false">GARÇOM!D109/B8</f>
        <v>4313.35847628316</v>
      </c>
      <c r="E8" s="13" t="n">
        <f aca="false">B8*D8</f>
        <v>8626.71695256632</v>
      </c>
      <c r="F8" s="14" t="n">
        <f aca="false">E8*12</f>
        <v>103520.603430796</v>
      </c>
    </row>
    <row r="9" customFormat="false" ht="20.1" hidden="false" customHeight="true" outlineLevel="0" collapsed="false">
      <c r="A9" s="15" t="s">
        <v>11</v>
      </c>
      <c r="B9" s="15" t="n">
        <v>5</v>
      </c>
      <c r="C9" s="16" t="str">
        <f aca="false">COPEIRO!B4</f>
        <v>COPEIRO</v>
      </c>
      <c r="D9" s="13" t="n">
        <f aca="false">COPEIRO!D111/B9</f>
        <v>3547.73676736372</v>
      </c>
      <c r="E9" s="13" t="n">
        <f aca="false">B9*D9</f>
        <v>17738.6838368186</v>
      </c>
      <c r="F9" s="14" t="n">
        <f aca="false">E9*12</f>
        <v>212864.206041823</v>
      </c>
    </row>
    <row r="10" customFormat="false" ht="20.1" hidden="false" customHeight="true" outlineLevel="0" collapsed="false">
      <c r="A10" s="15" t="s">
        <v>12</v>
      </c>
      <c r="B10" s="15" t="n">
        <v>7</v>
      </c>
      <c r="C10" s="16" t="s">
        <v>13</v>
      </c>
      <c r="D10" s="13" t="n">
        <f aca="false">PORTEIRO!D110/B10</f>
        <v>4436.14367237853</v>
      </c>
      <c r="E10" s="13" t="n">
        <f aca="false">B10*D10</f>
        <v>31053.0057066497</v>
      </c>
      <c r="F10" s="14" t="n">
        <f aca="false">E10*12</f>
        <v>372636.068479796</v>
      </c>
    </row>
    <row r="11" customFormat="false" ht="20.1" hidden="false" customHeight="true" outlineLevel="0" collapsed="false">
      <c r="A11" s="15" t="s">
        <v>14</v>
      </c>
      <c r="B11" s="15" t="n">
        <v>1</v>
      </c>
      <c r="C11" s="16" t="str">
        <f aca="false">ALMOXARIFE!B6</f>
        <v>ALMOXARIFE</v>
      </c>
      <c r="D11" s="13" t="n">
        <f aca="false">ALMOXARIFE!D111/B11</f>
        <v>4567.70718399111</v>
      </c>
      <c r="E11" s="13" t="n">
        <f aca="false">B11*D11</f>
        <v>4567.70718399111</v>
      </c>
      <c r="F11" s="14" t="n">
        <f aca="false">E11*12</f>
        <v>54812.4862078933</v>
      </c>
    </row>
    <row r="12" customFormat="false" ht="20.1" hidden="false" customHeight="true" outlineLevel="0" collapsed="false">
      <c r="A12" s="15" t="s">
        <v>15</v>
      </c>
      <c r="B12" s="15" t="n">
        <v>2</v>
      </c>
      <c r="C12" s="16" t="str">
        <f aca="false">TELEFONISTA!B4</f>
        <v>TELEFONISTA</v>
      </c>
      <c r="D12" s="13" t="n">
        <f aca="false">TELEFONISTA!D110/B12</f>
        <v>4142.25364033987</v>
      </c>
      <c r="E12" s="13" t="n">
        <f aca="false">B12*D12</f>
        <v>8284.50728067974</v>
      </c>
      <c r="F12" s="14" t="n">
        <f aca="false">E12*12</f>
        <v>99414.0873681569</v>
      </c>
    </row>
    <row r="13" customFormat="false" ht="20.1" hidden="false" customHeight="true" outlineLevel="0" collapsed="false">
      <c r="A13" s="15" t="s">
        <v>16</v>
      </c>
      <c r="B13" s="15" t="n">
        <v>1</v>
      </c>
      <c r="C13" s="16" t="str">
        <f aca="false">MOTOBOY!B4</f>
        <v>MOTOCICLISTA (MOTOBOY)</v>
      </c>
      <c r="D13" s="13" t="n">
        <f aca="false">MOTOBOY!D112/B13</f>
        <v>4428.20846552308</v>
      </c>
      <c r="E13" s="13" t="n">
        <f aca="false">B13*D13</f>
        <v>4428.20846552308</v>
      </c>
      <c r="F13" s="14" t="n">
        <f aca="false">E13*12</f>
        <v>53138.501586277</v>
      </c>
    </row>
    <row r="14" customFormat="false" ht="20.1" hidden="false" customHeight="true" outlineLevel="0" collapsed="false">
      <c r="A14" s="15" t="s">
        <v>17</v>
      </c>
      <c r="B14" s="15" t="n">
        <v>3</v>
      </c>
      <c r="C14" s="16" t="str">
        <f aca="false">JORNALISTA!B4</f>
        <v>JORNALISTA</v>
      </c>
      <c r="D14" s="13" t="n">
        <f aca="false">JORNALISTA!D111/B14</f>
        <v>5661.82341408987</v>
      </c>
      <c r="E14" s="13" t="n">
        <f aca="false">B14*D14</f>
        <v>16985.4702422696</v>
      </c>
      <c r="F14" s="14" t="n">
        <f aca="false">E14*12</f>
        <v>203825.642907235</v>
      </c>
    </row>
    <row r="15" customFormat="false" ht="20.1" hidden="false" customHeight="true" outlineLevel="0" collapsed="false">
      <c r="A15" s="15" t="s">
        <v>18</v>
      </c>
      <c r="B15" s="15" t="n">
        <v>4</v>
      </c>
      <c r="C15" s="16" t="str">
        <f aca="false">'EDITOR DE IMAGENS'!B4</f>
        <v>EDITOR DE IMAGENS</v>
      </c>
      <c r="D15" s="13" t="n">
        <f aca="false">'EDITOR DE IMAGENS'!D111/B15</f>
        <v>5627.5897593549</v>
      </c>
      <c r="E15" s="13" t="n">
        <f aca="false">B15*D15</f>
        <v>22510.3590374196</v>
      </c>
      <c r="F15" s="14" t="n">
        <f aca="false">E15*12</f>
        <v>270124.308449035</v>
      </c>
    </row>
    <row r="16" customFormat="false" ht="20.1" hidden="false" customHeight="true" outlineLevel="0" collapsed="false">
      <c r="A16" s="17"/>
      <c r="B16" s="18" t="n">
        <f aca="false">SUM(B6:B15)</f>
        <v>29</v>
      </c>
      <c r="C16" s="19" t="s">
        <v>19</v>
      </c>
      <c r="D16" s="20" t="n">
        <f aca="false">SUM(D6:D15)</f>
        <v>45917.3473865338</v>
      </c>
      <c r="E16" s="20" t="n">
        <f aca="false">SUM(E6:E15)</f>
        <v>132579.710720337</v>
      </c>
      <c r="F16" s="21" t="n">
        <f aca="false">SUM(F6:F15)</f>
        <v>1590956.52864404</v>
      </c>
    </row>
    <row r="17" customFormat="false" ht="13.8" hidden="false" customHeight="false" outlineLevel="0" collapsed="false"/>
    <row r="18" customFormat="false" ht="13.8" hidden="false" customHeight="false" outlineLevel="0" collapsed="false">
      <c r="A18" s="22"/>
      <c r="B18" s="23"/>
      <c r="C18" s="24" t="s">
        <v>20</v>
      </c>
      <c r="D18" s="25"/>
      <c r="E18" s="26"/>
      <c r="F18" s="27"/>
    </row>
    <row r="19" customFormat="false" ht="13.8" hidden="false" customHeight="false" outlineLevel="0" collapsed="false">
      <c r="A19" s="22"/>
      <c r="B19" s="28"/>
      <c r="C19" s="29"/>
      <c r="D19" s="30" t="s">
        <v>21</v>
      </c>
      <c r="E19" s="31" t="s">
        <v>22</v>
      </c>
      <c r="F19" s="32" t="s">
        <v>23</v>
      </c>
    </row>
    <row r="20" customFormat="false" ht="13.8" hidden="false" customHeight="false" outlineLevel="0" collapsed="false">
      <c r="A20" s="22"/>
      <c r="B20" s="33" t="s">
        <v>24</v>
      </c>
      <c r="C20" s="34" t="s">
        <v>25</v>
      </c>
      <c r="D20" s="35" t="n">
        <v>0</v>
      </c>
      <c r="E20" s="36" t="n">
        <f aca="false">$E$16*D20</f>
        <v>0</v>
      </c>
      <c r="F20" s="37" t="s">
        <v>26</v>
      </c>
    </row>
    <row r="21" customFormat="false" ht="13.8" hidden="false" customHeight="false" outlineLevel="0" collapsed="false">
      <c r="A21" s="22"/>
      <c r="B21" s="38" t="s">
        <v>27</v>
      </c>
      <c r="C21" s="34" t="s">
        <v>28</v>
      </c>
      <c r="D21" s="35" t="n">
        <v>0</v>
      </c>
      <c r="E21" s="36" t="n">
        <f aca="false">$E$16*D21</f>
        <v>0</v>
      </c>
      <c r="F21" s="37" t="s">
        <v>29</v>
      </c>
    </row>
    <row r="22" customFormat="false" ht="13.8" hidden="false" customHeight="false" outlineLevel="0" collapsed="false">
      <c r="A22" s="22"/>
      <c r="B22" s="39"/>
      <c r="C22" s="40" t="s">
        <v>30</v>
      </c>
      <c r="D22" s="41"/>
      <c r="E22" s="42" t="n">
        <f aca="false">E20+E21</f>
        <v>0</v>
      </c>
      <c r="F22" s="43"/>
    </row>
    <row r="23" customFormat="false" ht="24" hidden="false" customHeight="false" outlineLevel="0" collapsed="false">
      <c r="A23" s="22"/>
      <c r="B23" s="44" t="s">
        <v>31</v>
      </c>
      <c r="C23" s="44"/>
      <c r="D23" s="44"/>
      <c r="E23" s="44"/>
      <c r="F23" s="44"/>
    </row>
    <row r="24" customFormat="false" ht="13.8" hidden="false" customHeight="false" outlineLevel="0" collapsed="false">
      <c r="A24" s="22"/>
      <c r="B24" s="45"/>
      <c r="C24" s="46"/>
      <c r="D24" s="47"/>
      <c r="E24" s="48"/>
      <c r="F24" s="49"/>
    </row>
    <row r="25" customFormat="false" ht="13.8" hidden="false" customHeight="false" outlineLevel="0" collapsed="false">
      <c r="A25" s="22"/>
      <c r="B25" s="50"/>
      <c r="C25" s="51" t="s">
        <v>32</v>
      </c>
      <c r="D25" s="52"/>
      <c r="E25" s="31" t="n">
        <f aca="false">E16+E22</f>
        <v>132579.710720337</v>
      </c>
      <c r="F25" s="53"/>
    </row>
    <row r="26" customFormat="false" ht="13.8" hidden="false" customHeight="false" outlineLevel="0" collapsed="false">
      <c r="A26" s="22"/>
      <c r="B26" s="45"/>
      <c r="C26" s="54"/>
      <c r="D26" s="47"/>
      <c r="E26" s="55"/>
      <c r="F26" s="49"/>
    </row>
    <row r="27" customFormat="false" ht="13.8" hidden="false" customHeight="false" outlineLevel="0" collapsed="false">
      <c r="A27" s="22"/>
      <c r="B27" s="23"/>
      <c r="C27" s="24" t="s">
        <v>33</v>
      </c>
      <c r="D27" s="56"/>
      <c r="E27" s="57"/>
      <c r="F27" s="58"/>
    </row>
    <row r="28" customFormat="false" ht="13.8" hidden="false" customHeight="false" outlineLevel="0" collapsed="false">
      <c r="A28" s="22"/>
      <c r="B28" s="28"/>
      <c r="C28" s="29"/>
      <c r="D28" s="30" t="s">
        <v>21</v>
      </c>
      <c r="E28" s="59" t="s">
        <v>22</v>
      </c>
      <c r="F28" s="32" t="s">
        <v>23</v>
      </c>
    </row>
    <row r="29" customFormat="false" ht="24" hidden="false" customHeight="false" outlineLevel="0" collapsed="false">
      <c r="A29" s="22"/>
      <c r="B29" s="33" t="s">
        <v>34</v>
      </c>
      <c r="C29" s="34" t="s">
        <v>35</v>
      </c>
      <c r="D29" s="35"/>
      <c r="E29" s="60"/>
      <c r="F29" s="61" t="s">
        <v>36</v>
      </c>
    </row>
    <row r="30" customFormat="false" ht="13.8" hidden="false" customHeight="false" outlineLevel="0" collapsed="false">
      <c r="A30" s="22"/>
      <c r="B30" s="38"/>
      <c r="C30" s="62" t="s">
        <v>37</v>
      </c>
      <c r="D30" s="63" t="n">
        <v>0</v>
      </c>
      <c r="E30" s="60" t="n">
        <f aca="false">$E$25*D30</f>
        <v>0</v>
      </c>
      <c r="F30" s="64"/>
    </row>
    <row r="31" customFormat="false" ht="13.8" hidden="false" customHeight="false" outlineLevel="0" collapsed="false">
      <c r="A31" s="22"/>
      <c r="B31" s="38"/>
      <c r="C31" s="62" t="s">
        <v>38</v>
      </c>
      <c r="D31" s="63" t="n">
        <v>0</v>
      </c>
      <c r="E31" s="60" t="n">
        <f aca="false">$E$25*D31</f>
        <v>0</v>
      </c>
      <c r="F31" s="64"/>
    </row>
    <row r="32" customFormat="false" ht="13.8" hidden="false" customHeight="false" outlineLevel="0" collapsed="false">
      <c r="A32" s="22"/>
      <c r="B32" s="38"/>
      <c r="C32" s="62" t="s">
        <v>39</v>
      </c>
      <c r="D32" s="63" t="n">
        <v>0</v>
      </c>
      <c r="E32" s="60" t="n">
        <f aca="false">$E$25*D32</f>
        <v>0</v>
      </c>
      <c r="F32" s="64"/>
    </row>
    <row r="33" customFormat="false" ht="13.8" hidden="false" customHeight="false" outlineLevel="0" collapsed="false">
      <c r="A33" s="22"/>
      <c r="B33" s="38"/>
      <c r="C33" s="62"/>
      <c r="D33" s="63"/>
      <c r="E33" s="60"/>
      <c r="F33" s="64"/>
    </row>
    <row r="34" customFormat="false" ht="13.8" hidden="false" customHeight="false" outlineLevel="0" collapsed="false">
      <c r="A34" s="22"/>
      <c r="B34" s="65"/>
      <c r="C34" s="66" t="s">
        <v>40</v>
      </c>
      <c r="D34" s="67"/>
      <c r="E34" s="68" t="n">
        <f aca="false">SUM(E30:E33)</f>
        <v>0</v>
      </c>
      <c r="F34" s="34"/>
    </row>
    <row r="35" customFormat="false" ht="13.8" hidden="false" customHeight="false" outlineLevel="0" collapsed="false">
      <c r="A35" s="22"/>
      <c r="B35" s="38"/>
      <c r="C35" s="62"/>
      <c r="D35" s="69"/>
      <c r="E35" s="70"/>
      <c r="F35" s="62"/>
    </row>
    <row r="36" customFormat="false" ht="13.8" hidden="false" customHeight="false" outlineLevel="0" collapsed="false">
      <c r="A36" s="22"/>
      <c r="B36" s="38"/>
      <c r="C36" s="66" t="s">
        <v>41</v>
      </c>
      <c r="D36" s="38"/>
      <c r="E36" s="68" t="n">
        <f aca="false">E34+E25</f>
        <v>132579.710720337</v>
      </c>
      <c r="F36" s="62"/>
    </row>
    <row r="37" customFormat="false" ht="13.8" hidden="false" customHeight="false" outlineLevel="0" collapsed="false">
      <c r="A37" s="22"/>
      <c r="B37" s="38"/>
      <c r="C37" s="66"/>
      <c r="D37" s="38"/>
      <c r="E37" s="68"/>
      <c r="F37" s="62"/>
    </row>
    <row r="38" customFormat="false" ht="13.8" hidden="false" customHeight="false" outlineLevel="0" collapsed="false">
      <c r="A38" s="22"/>
      <c r="B38" s="38"/>
      <c r="C38" s="66"/>
      <c r="D38" s="38"/>
      <c r="E38" s="68"/>
      <c r="F38" s="62"/>
    </row>
    <row r="39" customFormat="false" ht="13.8" hidden="false" customHeight="false" outlineLevel="0" collapsed="false">
      <c r="A39" s="22"/>
      <c r="B39" s="38"/>
      <c r="C39" s="66" t="s">
        <v>42</v>
      </c>
      <c r="D39" s="38" t="n">
        <v>12</v>
      </c>
      <c r="E39" s="68" t="n">
        <f aca="false">E36*D39</f>
        <v>1590956.52864404</v>
      </c>
      <c r="F39" s="62"/>
    </row>
    <row r="40" customFormat="false" ht="13.8" hidden="false" customHeight="false" outlineLevel="0" collapsed="false">
      <c r="A40" s="22"/>
      <c r="B40" s="22"/>
      <c r="C40" s="22"/>
      <c r="D40" s="22"/>
      <c r="E40" s="22"/>
      <c r="F40" s="22"/>
    </row>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1048576" customFormat="false" ht="12.8" hidden="false" customHeight="false" outlineLevel="0" collapsed="false"/>
  </sheetData>
  <mergeCells count="4">
    <mergeCell ref="A1:F1"/>
    <mergeCell ref="A2:F2"/>
    <mergeCell ref="A3:F3"/>
    <mergeCell ref="B23:F23"/>
  </mergeCells>
  <printOptions headings="false" gridLines="false" gridLinesSet="true" horizontalCentered="false" verticalCentered="false"/>
  <pageMargins left="0.250694444444444" right="0.257638888888889" top="0.470138888888889" bottom="0.375694444444444" header="0.204861111111111" footer="0.110416666666667"/>
  <pageSetup paperSize="9" scale="9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&amp;P&amp;R&amp;"Times New Roman,Normal"&amp;12 2ª Retificação</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3.8" zeroHeight="false" outlineLevelRow="0" outlineLevelCol="0"/>
  <cols>
    <col collapsed="false" customWidth="true" hidden="false" outlineLevel="0" max="1" min="1" style="181" width="3.57"/>
    <col collapsed="false" customWidth="true" hidden="false" outlineLevel="0" max="2" min="2" style="179" width="50"/>
    <col collapsed="false" customWidth="true" hidden="false" outlineLevel="0" max="3" min="3" style="181" width="7.71"/>
    <col collapsed="false" customWidth="true" hidden="false" outlineLevel="0" max="4" min="4" style="182" width="13.7"/>
    <col collapsed="false" customWidth="true" hidden="false" outlineLevel="0" max="5" min="5" style="179" width="43.53"/>
    <col collapsed="false" customWidth="false" hidden="false" outlineLevel="0" max="1021" min="6" style="179" width="9.13"/>
    <col collapsed="false" customWidth="true" hidden="false" outlineLevel="0" max="1024" min="1022" style="71" width="11.57"/>
  </cols>
  <sheetData>
    <row r="1" customFormat="false" ht="16.15" hidden="false" customHeight="false" outlineLevel="0" collapsed="false">
      <c r="A1" s="2" t="s">
        <v>0</v>
      </c>
      <c r="B1" s="2"/>
      <c r="C1" s="2"/>
      <c r="D1" s="2"/>
      <c r="E1" s="2"/>
    </row>
    <row r="2" customFormat="false" ht="15" hidden="false" customHeight="false" outlineLevel="0" collapsed="false">
      <c r="A2" s="72" t="s">
        <v>200</v>
      </c>
      <c r="B2" s="72"/>
      <c r="C2" s="72"/>
      <c r="D2" s="72"/>
      <c r="E2" s="72"/>
    </row>
    <row r="3" customFormat="false" ht="22.5" hidden="false" customHeight="true" outlineLevel="0" collapsed="false">
      <c r="A3" s="73" t="s">
        <v>44</v>
      </c>
      <c r="B3" s="73"/>
      <c r="C3" s="73"/>
      <c r="D3" s="73"/>
      <c r="E3" s="73"/>
    </row>
    <row r="4" customFormat="false" ht="13.8" hidden="false" customHeight="false" outlineLevel="0" collapsed="false">
      <c r="A4" s="74"/>
      <c r="B4" s="75" t="s">
        <v>201</v>
      </c>
      <c r="C4" s="75" t="s">
        <v>46</v>
      </c>
      <c r="D4" s="76" t="s">
        <v>47</v>
      </c>
      <c r="E4" s="77" t="s">
        <v>202</v>
      </c>
    </row>
    <row r="5" customFormat="false" ht="15" hidden="false" customHeight="false" outlineLevel="0" collapsed="false">
      <c r="A5" s="78"/>
      <c r="B5" s="79" t="s">
        <v>49</v>
      </c>
      <c r="C5" s="80"/>
      <c r="D5" s="80"/>
      <c r="E5" s="81"/>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2817.84</v>
      </c>
      <c r="E8" s="89"/>
    </row>
    <row r="9" customFormat="false" ht="15" hidden="false" customHeight="false" outlineLevel="0" collapsed="false">
      <c r="A9" s="92"/>
      <c r="B9" s="93"/>
      <c r="C9" s="94"/>
      <c r="D9" s="95"/>
      <c r="E9" s="93"/>
    </row>
    <row r="10" customFormat="false" ht="15" hidden="false" customHeight="false" outlineLevel="0" collapsed="false">
      <c r="A10" s="88"/>
      <c r="B10" s="89"/>
      <c r="C10" s="84"/>
      <c r="D10" s="87"/>
      <c r="E10" s="85"/>
    </row>
    <row r="11" customFormat="false" ht="15" hidden="false" customHeight="false" outlineLevel="0" collapsed="false">
      <c r="A11" s="218"/>
      <c r="B11" s="119"/>
      <c r="C11" s="205"/>
      <c r="D11" s="121"/>
      <c r="E11" s="119"/>
    </row>
    <row r="12" customFormat="false" ht="15.75" hidden="false" customHeight="false" outlineLevel="0" collapsed="false">
      <c r="A12" s="204"/>
      <c r="B12" s="119"/>
      <c r="C12" s="118"/>
      <c r="D12" s="121"/>
      <c r="E12" s="119"/>
    </row>
    <row r="13" customFormat="false" ht="15" hidden="false" customHeight="false" outlineLevel="0" collapsed="false">
      <c r="A13" s="78" t="s">
        <v>56</v>
      </c>
      <c r="B13" s="189" t="s">
        <v>57</v>
      </c>
      <c r="C13" s="190"/>
      <c r="D13" s="191" t="n">
        <f aca="false">SUM(D8:D12)</f>
        <v>2817.84</v>
      </c>
      <c r="E13" s="101"/>
    </row>
    <row r="14" customFormat="false" ht="15"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v>0</v>
      </c>
      <c r="E17" s="119" t="s">
        <v>61</v>
      </c>
    </row>
    <row r="18" customFormat="false" ht="13.8" hidden="false" customHeight="false" outlineLevel="0" collapsed="false">
      <c r="A18" s="118" t="s">
        <v>27</v>
      </c>
      <c r="B18" s="119" t="s">
        <v>62</v>
      </c>
      <c r="C18" s="120" t="n">
        <v>0</v>
      </c>
      <c r="D18" s="121" t="n">
        <v>0</v>
      </c>
      <c r="E18" s="119"/>
    </row>
    <row r="19" customFormat="false" ht="13.8" hidden="false" customHeight="false" outlineLevel="0" collapsed="false">
      <c r="A19" s="118" t="s">
        <v>34</v>
      </c>
      <c r="B19" s="119" t="s">
        <v>157</v>
      </c>
      <c r="C19" s="120" t="n">
        <v>0</v>
      </c>
      <c r="D19" s="121" t="n">
        <v>41</v>
      </c>
      <c r="E19" s="119"/>
    </row>
    <row r="20" customFormat="false" ht="13.8" hidden="false" customHeight="false" outlineLevel="0" collapsed="false">
      <c r="A20" s="118" t="s">
        <v>65</v>
      </c>
      <c r="B20" s="119" t="s">
        <v>66</v>
      </c>
      <c r="C20" s="120"/>
      <c r="D20" s="121" t="n">
        <f aca="false">MOTOBOY!D21</f>
        <v>5</v>
      </c>
      <c r="E20" s="119"/>
    </row>
    <row r="21" customFormat="false" ht="15" hidden="false" customHeight="false" outlineLevel="0" collapsed="false">
      <c r="A21" s="122"/>
      <c r="B21" s="115" t="s">
        <v>67</v>
      </c>
      <c r="C21" s="123" t="n">
        <f aca="false">SUM(C17:C20)</f>
        <v>0</v>
      </c>
      <c r="D21" s="117" t="n">
        <f aca="false">SUM(D17:D20)</f>
        <v>46</v>
      </c>
      <c r="E21" s="119"/>
    </row>
    <row r="22" customFormat="false" ht="15" hidden="false" customHeight="false" outlineLevel="0" collapsed="false">
      <c r="A22" s="74"/>
      <c r="B22" s="107"/>
      <c r="C22" s="74"/>
      <c r="D22" s="108"/>
      <c r="E22" s="107"/>
    </row>
    <row r="23" customFormat="false" ht="15" hidden="false" customHeight="false" outlineLevel="0" collapsed="false">
      <c r="A23" s="109"/>
      <c r="B23" s="110" t="s">
        <v>68</v>
      </c>
      <c r="C23" s="111"/>
      <c r="D23" s="112"/>
      <c r="E23" s="113"/>
    </row>
    <row r="24" customFormat="false" ht="15" hidden="false" customHeight="false" outlineLevel="0" collapsed="false">
      <c r="A24" s="114"/>
      <c r="B24" s="115" t="s">
        <v>69</v>
      </c>
      <c r="C24" s="116" t="s">
        <v>21</v>
      </c>
      <c r="D24" s="117" t="s">
        <v>22</v>
      </c>
      <c r="E24" s="115" t="s">
        <v>23</v>
      </c>
    </row>
    <row r="25" customFormat="false" ht="15" hidden="false" customHeight="false" outlineLevel="0" collapsed="false">
      <c r="A25" s="118" t="s">
        <v>24</v>
      </c>
      <c r="B25" s="119" t="s">
        <v>70</v>
      </c>
      <c r="C25" s="120" t="n">
        <v>0.2</v>
      </c>
      <c r="D25" s="121" t="n">
        <f aca="false">D13*C25</f>
        <v>563.568</v>
      </c>
      <c r="E25" s="119" t="s">
        <v>71</v>
      </c>
    </row>
    <row r="26" customFormat="false" ht="15" hidden="false" customHeight="false" outlineLevel="0" collapsed="false">
      <c r="A26" s="118" t="s">
        <v>27</v>
      </c>
      <c r="B26" s="119" t="s">
        <v>72</v>
      </c>
      <c r="C26" s="120" t="n">
        <v>0.08</v>
      </c>
      <c r="D26" s="121" t="n">
        <f aca="false">D$13*C26</f>
        <v>225.4272</v>
      </c>
      <c r="E26" s="119" t="s">
        <v>73</v>
      </c>
    </row>
    <row r="27" customFormat="false" ht="15" hidden="false" customHeight="false" outlineLevel="0" collapsed="false">
      <c r="A27" s="118" t="s">
        <v>34</v>
      </c>
      <c r="B27" s="119" t="s">
        <v>74</v>
      </c>
      <c r="C27" s="120" t="n">
        <v>0.025</v>
      </c>
      <c r="D27" s="121" t="n">
        <f aca="false">D$13*C27</f>
        <v>70.446</v>
      </c>
      <c r="E27" s="119" t="s">
        <v>75</v>
      </c>
    </row>
    <row r="28" customFormat="false" ht="15" hidden="false" customHeight="false" outlineLevel="0" collapsed="false">
      <c r="A28" s="118" t="s">
        <v>65</v>
      </c>
      <c r="B28" s="119" t="s">
        <v>76</v>
      </c>
      <c r="C28" s="120" t="n">
        <v>0.01</v>
      </c>
      <c r="D28" s="121" t="n">
        <f aca="false">D$13*C28</f>
        <v>28.1784</v>
      </c>
      <c r="E28" s="119" t="s">
        <v>77</v>
      </c>
    </row>
    <row r="29" customFormat="false" ht="15" hidden="false" customHeight="false" outlineLevel="0" collapsed="false">
      <c r="A29" s="118" t="s">
        <v>78</v>
      </c>
      <c r="B29" s="119" t="s">
        <v>79</v>
      </c>
      <c r="C29" s="120" t="n">
        <v>0.025</v>
      </c>
      <c r="D29" s="121" t="n">
        <f aca="false">D$13*C29</f>
        <v>70.446</v>
      </c>
      <c r="E29" s="119" t="s">
        <v>80</v>
      </c>
    </row>
    <row r="30" customFormat="false" ht="15" hidden="false" customHeight="false" outlineLevel="0" collapsed="false">
      <c r="A30" s="118" t="s">
        <v>81</v>
      </c>
      <c r="B30" s="119" t="s">
        <v>82</v>
      </c>
      <c r="C30" s="120" t="n">
        <v>0.002</v>
      </c>
      <c r="D30" s="121" t="n">
        <f aca="false">D$13*C30</f>
        <v>5.63568</v>
      </c>
      <c r="E30" s="119" t="s">
        <v>83</v>
      </c>
    </row>
    <row r="31" customFormat="false" ht="15" hidden="false" customHeight="false" outlineLevel="0" collapsed="false">
      <c r="A31" s="118" t="s">
        <v>84</v>
      </c>
      <c r="B31" s="119" t="s">
        <v>85</v>
      </c>
      <c r="C31" s="120" t="n">
        <v>0.006</v>
      </c>
      <c r="D31" s="121" t="n">
        <f aca="false">D$13*C31</f>
        <v>16.90704</v>
      </c>
      <c r="E31" s="119" t="s">
        <v>86</v>
      </c>
    </row>
    <row r="32" customFormat="false" ht="15" hidden="false" customHeight="false" outlineLevel="0" collapsed="false">
      <c r="A32" s="38" t="s">
        <v>87</v>
      </c>
      <c r="B32" s="62" t="s">
        <v>88</v>
      </c>
      <c r="C32" s="63" t="n">
        <f aca="false">MOTOBOY!C33</f>
        <v>0.02</v>
      </c>
      <c r="D32" s="60" t="n">
        <f aca="false">D$13*C32</f>
        <v>56.3568</v>
      </c>
      <c r="E32" s="62" t="s">
        <v>89</v>
      </c>
    </row>
    <row r="33" customFormat="false" ht="15" hidden="false" customHeight="false" outlineLevel="0" collapsed="false">
      <c r="A33" s="38"/>
      <c r="B33" s="66" t="s">
        <v>90</v>
      </c>
      <c r="C33" s="67" t="n">
        <f aca="false">SUM(C25:C32)</f>
        <v>0.368</v>
      </c>
      <c r="D33" s="68" t="n">
        <f aca="false">SUM(D25:D32)</f>
        <v>1036.96512</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234.726072</v>
      </c>
      <c r="E37" s="119" t="s">
        <v>93</v>
      </c>
    </row>
    <row r="38" customFormat="false" ht="15" hidden="false" customHeight="false" outlineLevel="0" collapsed="false">
      <c r="A38" s="118" t="s">
        <v>27</v>
      </c>
      <c r="B38" s="93" t="s">
        <v>94</v>
      </c>
      <c r="C38" s="124" t="n">
        <v>0.0833</v>
      </c>
      <c r="D38" s="121" t="n">
        <f aca="false">D$13*C38</f>
        <v>234.726072</v>
      </c>
      <c r="E38" s="125" t="s">
        <v>95</v>
      </c>
    </row>
    <row r="39" customFormat="false" ht="15" hidden="false" customHeight="false" outlineLevel="0" collapsed="false">
      <c r="A39" s="118" t="s">
        <v>34</v>
      </c>
      <c r="B39" s="119" t="s">
        <v>96</v>
      </c>
      <c r="C39" s="120" t="n">
        <v>0.0278</v>
      </c>
      <c r="D39" s="121" t="n">
        <f aca="false">D$13*C39</f>
        <v>78.335952</v>
      </c>
      <c r="E39" s="119" t="s">
        <v>97</v>
      </c>
    </row>
    <row r="40" customFormat="false" ht="15" hidden="false" customHeight="false" outlineLevel="0" collapsed="false">
      <c r="A40" s="126"/>
      <c r="B40" s="127" t="s">
        <v>98</v>
      </c>
      <c r="C40" s="128" t="n">
        <f aca="false">SUM(C37:C39)</f>
        <v>0.1944</v>
      </c>
      <c r="D40" s="129" t="n">
        <f aca="false">SUM(D37:D39)</f>
        <v>547.788096</v>
      </c>
      <c r="E40" s="85"/>
    </row>
    <row r="41" customFormat="false" ht="15" hidden="false" customHeight="false" outlineLevel="0" collapsed="false">
      <c r="A41" s="192"/>
      <c r="B41" s="85"/>
      <c r="C41" s="200"/>
      <c r="D41" s="87"/>
      <c r="E41" s="201" t="s">
        <v>99</v>
      </c>
    </row>
    <row r="42" customFormat="false" ht="15" hidden="false" customHeight="false" outlineLevel="0" collapsed="false">
      <c r="A42" s="134" t="s">
        <v>34</v>
      </c>
      <c r="B42" s="34" t="s">
        <v>100</v>
      </c>
      <c r="C42" s="35" t="n">
        <f aca="false">C40*C33</f>
        <v>0.0715392</v>
      </c>
      <c r="D42" s="36" t="n">
        <f aca="false">D$13*C42</f>
        <v>201.586019328</v>
      </c>
      <c r="E42" s="135" t="s">
        <v>101</v>
      </c>
    </row>
    <row r="43" customFormat="false" ht="15" hidden="false" customHeight="false" outlineLevel="0" collapsed="false">
      <c r="A43" s="136"/>
      <c r="B43" s="137" t="s">
        <v>102</v>
      </c>
      <c r="C43" s="138" t="n">
        <f aca="false">SUM(C40:C42)</f>
        <v>0.2659392</v>
      </c>
      <c r="D43" s="139" t="n">
        <f aca="false">SUM(D40:D42)</f>
        <v>749.374115328</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1.972488</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1.972488</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0.725875584</v>
      </c>
      <c r="E52" s="135"/>
    </row>
    <row r="53" customFormat="false" ht="15" hidden="false" customHeight="false" outlineLevel="0" collapsed="false">
      <c r="A53" s="153"/>
      <c r="B53" s="137" t="s">
        <v>108</v>
      </c>
      <c r="C53" s="138" t="n">
        <f aca="false">SUM(C50:C52)</f>
        <v>0.0009576</v>
      </c>
      <c r="D53" s="139" t="n">
        <f aca="false">SUM(D50:D52)</f>
        <v>2.698363584</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5%*8.33%</f>
        <v>0.004165</v>
      </c>
      <c r="D58" s="158" t="n">
        <f aca="false">D$13*C58</f>
        <v>11.7363036</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C58*8%</f>
        <v>0.0003332</v>
      </c>
      <c r="D61" s="36" t="n">
        <f aca="false">D$13*C61</f>
        <v>0.938904288</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v>0.02</v>
      </c>
      <c r="D63" s="36" t="n">
        <f aca="false">D$13*C63</f>
        <v>56.3568</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(7/30)/12</f>
        <v>0.0194444444444444</v>
      </c>
      <c r="D65" s="70" t="n">
        <f aca="false">D$13*C65</f>
        <v>54.7913333333333</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C65*C33</f>
        <v>0.00715555555555556</v>
      </c>
      <c r="D67" s="70" t="n">
        <f aca="false">D$13*C67</f>
        <v>20.1632106666667</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v>0.02</v>
      </c>
      <c r="D70" s="36" t="n">
        <f aca="false">D$13*C70</f>
        <v>56.3568</v>
      </c>
      <c r="E70" s="34"/>
    </row>
    <row r="71" customFormat="false" ht="15" hidden="false" customHeight="false" outlineLevel="0" collapsed="false">
      <c r="A71" s="65"/>
      <c r="B71" s="66" t="s">
        <v>127</v>
      </c>
      <c r="C71" s="67" t="n">
        <f aca="false">SUM(C58:C70)</f>
        <v>0.0710982</v>
      </c>
      <c r="D71" s="68" t="n">
        <f aca="false">SUM(D58:D70)</f>
        <v>200.343351888</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146"/>
      <c r="B75" s="64"/>
      <c r="C75" s="41"/>
      <c r="D75" s="70"/>
      <c r="E75" s="133" t="s">
        <v>114</v>
      </c>
    </row>
    <row r="76" customFormat="false" ht="15" hidden="false" customHeight="false" outlineLevel="0" collapsed="false">
      <c r="A76" s="146" t="s">
        <v>24</v>
      </c>
      <c r="B76" s="64" t="s">
        <v>129</v>
      </c>
      <c r="C76" s="41" t="n">
        <f aca="false">(5/30)/12</f>
        <v>0.0138888888888889</v>
      </c>
      <c r="D76" s="70" t="n">
        <f aca="false">D$13*C76</f>
        <v>39.1366666666667</v>
      </c>
      <c r="E76" s="156" t="s">
        <v>130</v>
      </c>
    </row>
    <row r="77" customFormat="false" ht="15" hidden="false" customHeight="false" outlineLevel="0" collapsed="false">
      <c r="A77" s="130"/>
      <c r="B77" s="131"/>
      <c r="C77" s="165"/>
      <c r="D77" s="132"/>
      <c r="E77" s="131" t="s">
        <v>131</v>
      </c>
    </row>
    <row r="78" customFormat="false" ht="15" hidden="false" customHeight="false" outlineLevel="0" collapsed="false">
      <c r="A78" s="157" t="s">
        <v>27</v>
      </c>
      <c r="B78" s="64" t="s">
        <v>132</v>
      </c>
      <c r="C78" s="163" t="n">
        <v>0.00021</v>
      </c>
      <c r="D78" s="70" t="n">
        <f aca="false">D$13*C78</f>
        <v>0.5917464</v>
      </c>
      <c r="E78" s="64" t="s">
        <v>133</v>
      </c>
    </row>
    <row r="79" customFormat="false" ht="15" hidden="false" customHeight="false" outlineLevel="0" collapsed="false">
      <c r="A79" s="134"/>
      <c r="B79" s="34"/>
      <c r="C79" s="166"/>
      <c r="D79" s="36"/>
      <c r="E79" s="34" t="s">
        <v>134</v>
      </c>
    </row>
    <row r="80" customFormat="false" ht="15" hidden="false" customHeight="false" outlineLevel="0" collapsed="false">
      <c r="A80" s="146"/>
      <c r="B80" s="64"/>
      <c r="C80" s="161"/>
      <c r="D80" s="70"/>
      <c r="E80" s="167" t="s">
        <v>135</v>
      </c>
    </row>
    <row r="81" customFormat="false" ht="15" hidden="false" customHeight="false" outlineLevel="0" collapsed="false">
      <c r="A81" s="146" t="s">
        <v>34</v>
      </c>
      <c r="B81" s="64" t="s">
        <v>136</v>
      </c>
      <c r="C81" s="161" t="n">
        <f aca="false">(3/30)/12</f>
        <v>0.00833333333333333</v>
      </c>
      <c r="D81" s="70" t="n">
        <f aca="false">D$13*C81</f>
        <v>23.482</v>
      </c>
      <c r="E81" s="156" t="s">
        <v>137</v>
      </c>
    </row>
    <row r="82" customFormat="false" ht="15" hidden="false" customHeight="false" outlineLevel="0" collapsed="false">
      <c r="A82" s="33"/>
      <c r="B82" s="64"/>
      <c r="C82" s="162"/>
      <c r="D82" s="36"/>
      <c r="E82" s="156" t="s">
        <v>138</v>
      </c>
    </row>
    <row r="83" customFormat="false" ht="15" hidden="false" customHeight="false" outlineLevel="0" collapsed="false">
      <c r="A83" s="157" t="s">
        <v>65</v>
      </c>
      <c r="B83" s="131" t="s">
        <v>139</v>
      </c>
      <c r="C83" s="163" t="n">
        <f aca="false">(15/30)/12*0.1</f>
        <v>0.00416666666666667</v>
      </c>
      <c r="D83" s="70" t="n">
        <f aca="false">D$13*C83</f>
        <v>11.741</v>
      </c>
      <c r="E83" s="131" t="s">
        <v>140</v>
      </c>
    </row>
    <row r="84" customFormat="false" ht="15" hidden="false" customHeight="false" outlineLevel="0" collapsed="false">
      <c r="A84" s="157"/>
      <c r="B84" s="34"/>
      <c r="C84" s="163"/>
      <c r="D84" s="164"/>
      <c r="E84" s="34" t="s">
        <v>141</v>
      </c>
    </row>
    <row r="85" customFormat="false" ht="15" hidden="false" customHeight="false" outlineLevel="0" collapsed="false">
      <c r="A85" s="65"/>
      <c r="B85" s="66" t="s">
        <v>40</v>
      </c>
      <c r="C85" s="67" t="n">
        <f aca="false">SUM(C75:C84)</f>
        <v>0.0265988888888889</v>
      </c>
      <c r="D85" s="68" t="n">
        <f aca="false">SUM(D75:D84)</f>
        <v>74.9514130666667</v>
      </c>
      <c r="E85" s="62"/>
    </row>
    <row r="86" customFormat="false" ht="15" hidden="false" customHeight="false" outlineLevel="0" collapsed="false">
      <c r="A86" s="38" t="s">
        <v>78</v>
      </c>
      <c r="B86" s="62" t="s">
        <v>142</v>
      </c>
      <c r="C86" s="69" t="n">
        <f aca="false">C85*C33</f>
        <v>0.00978839111111111</v>
      </c>
      <c r="D86" s="70" t="n">
        <f aca="false">D$13*C86</f>
        <v>27.5821200085333</v>
      </c>
      <c r="E86" s="131" t="s">
        <v>143</v>
      </c>
    </row>
    <row r="87" customFormat="false" ht="15" hidden="false" customHeight="false" outlineLevel="0" collapsed="false">
      <c r="A87" s="168"/>
      <c r="B87" s="169" t="s">
        <v>144</v>
      </c>
      <c r="C87" s="168"/>
      <c r="D87" s="170" t="n">
        <f aca="false">SUM(D85:D86)</f>
        <v>102.5335330752</v>
      </c>
      <c r="E87" s="34" t="s">
        <v>145</v>
      </c>
    </row>
    <row r="88" customFormat="false" ht="15" hidden="false" customHeight="false" outlineLevel="0" collapsed="false">
      <c r="A88" s="45"/>
      <c r="B88" s="46"/>
      <c r="C88" s="45"/>
      <c r="D88" s="48"/>
      <c r="E88" s="54"/>
    </row>
    <row r="89" customFormat="false" ht="15" hidden="false" customHeight="false" outlineLevel="0" collapsed="false">
      <c r="A89" s="38"/>
      <c r="B89" s="66" t="s">
        <v>146</v>
      </c>
      <c r="C89" s="67"/>
      <c r="D89" s="68" t="n">
        <f aca="false">D87+D71+D53+D43+D33+D21+D13</f>
        <v>4955.7544838752</v>
      </c>
      <c r="E89" s="62"/>
    </row>
    <row r="90" customFormat="false" ht="15" hidden="false" customHeight="false" outlineLevel="0" collapsed="false">
      <c r="A90" s="45"/>
      <c r="B90" s="46"/>
      <c r="C90" s="171"/>
      <c r="D90" s="48"/>
      <c r="E90" s="54"/>
    </row>
    <row r="91" customFormat="false" ht="15.75" hidden="false" customHeight="false" outlineLevel="0" collapsed="false">
      <c r="A91" s="45"/>
      <c r="B91" s="66" t="s">
        <v>147</v>
      </c>
      <c r="C91" s="67"/>
      <c r="D91" s="172" t="s">
        <v>203</v>
      </c>
      <c r="E91" s="173" t="n">
        <f aca="false">D89*D91</f>
        <v>14867.2634516256</v>
      </c>
    </row>
    <row r="92" customFormat="false" ht="15" hidden="false" customHeight="false" outlineLevel="0" collapsed="false">
      <c r="A92" s="74"/>
      <c r="B92" s="107"/>
      <c r="C92" s="74"/>
      <c r="D92" s="108"/>
      <c r="E92" s="107"/>
    </row>
    <row r="93" customFormat="false" ht="15" hidden="false" customHeight="false" outlineLevel="0" collapsed="false">
      <c r="A93" s="23"/>
      <c r="B93" s="24" t="s">
        <v>20</v>
      </c>
      <c r="C93" s="25"/>
      <c r="D93" s="26"/>
      <c r="E93" s="27"/>
    </row>
    <row r="94" customFormat="false" ht="15" hidden="false" customHeight="false" outlineLevel="0" collapsed="false">
      <c r="A94" s="28"/>
      <c r="B94" s="29"/>
      <c r="C94" s="30" t="s">
        <v>21</v>
      </c>
      <c r="D94" s="31" t="s">
        <v>22</v>
      </c>
      <c r="E94" s="32" t="s">
        <v>23</v>
      </c>
    </row>
    <row r="95" customFormat="false" ht="15" hidden="false" customHeight="false" outlineLevel="0" collapsed="false">
      <c r="A95" s="33" t="s">
        <v>24</v>
      </c>
      <c r="B95" s="34" t="s">
        <v>25</v>
      </c>
      <c r="C95" s="35" t="n">
        <v>0</v>
      </c>
      <c r="D95" s="36" t="n">
        <f aca="false">E91*C95</f>
        <v>0</v>
      </c>
      <c r="E95" s="131" t="s">
        <v>204</v>
      </c>
    </row>
    <row r="96" customFormat="false" ht="15" hidden="false" customHeight="false" outlineLevel="0" collapsed="false">
      <c r="A96" s="38" t="s">
        <v>27</v>
      </c>
      <c r="B96" s="34" t="s">
        <v>28</v>
      </c>
      <c r="C96" s="35" t="n">
        <v>0</v>
      </c>
      <c r="D96" s="60" t="n">
        <f aca="false">(E91+D95)*C96</f>
        <v>0</v>
      </c>
      <c r="E96" s="43" t="s">
        <v>29</v>
      </c>
    </row>
    <row r="97" customFormat="false" ht="15" hidden="false" customHeight="false" outlineLevel="0" collapsed="false">
      <c r="A97" s="145"/>
      <c r="B97" s="40" t="s">
        <v>30</v>
      </c>
      <c r="C97" s="41"/>
      <c r="D97" s="42" t="n">
        <f aca="false">SUM(D95:D96)</f>
        <v>0</v>
      </c>
      <c r="E97" s="216"/>
    </row>
    <row r="98" customFormat="false" ht="13.8" hidden="false" customHeight="false" outlineLevel="0" collapsed="false">
      <c r="A98" s="136" t="s">
        <v>149</v>
      </c>
      <c r="B98" s="174" t="s">
        <v>150</v>
      </c>
      <c r="C98" s="175"/>
      <c r="D98" s="176"/>
      <c r="E98" s="177"/>
    </row>
    <row r="99" customFormat="false" ht="15" hidden="false" customHeight="false" outlineLevel="0" collapsed="false">
      <c r="A99" s="45"/>
      <c r="B99" s="46"/>
      <c r="C99" s="47"/>
      <c r="D99" s="48"/>
      <c r="E99" s="49"/>
    </row>
    <row r="100" customFormat="false" ht="15" hidden="false" customHeight="false" outlineLevel="0" collapsed="false">
      <c r="A100" s="50"/>
      <c r="B100" s="51" t="s">
        <v>32</v>
      </c>
      <c r="C100" s="52"/>
      <c r="D100" s="31" t="n">
        <f aca="false">(E91+D97)/(1-6.65%)</f>
        <v>15926.3668469476</v>
      </c>
      <c r="E100" s="53"/>
    </row>
    <row r="101" customFormat="false" ht="15" hidden="false" customHeight="false" outlineLevel="0" collapsed="false">
      <c r="A101" s="140"/>
      <c r="B101" s="141"/>
      <c r="C101" s="142"/>
      <c r="D101" s="143"/>
      <c r="E101" s="178"/>
    </row>
    <row r="102" customFormat="false" ht="15" hidden="false" customHeight="false" outlineLevel="0" collapsed="false">
      <c r="A102" s="23"/>
      <c r="B102" s="24" t="s">
        <v>33</v>
      </c>
      <c r="C102" s="56"/>
      <c r="D102" s="57"/>
      <c r="E102" s="58"/>
    </row>
    <row r="103" customFormat="false" ht="15" hidden="false" customHeight="false" outlineLevel="0" collapsed="false">
      <c r="A103" s="28"/>
      <c r="B103" s="29"/>
      <c r="C103" s="30" t="s">
        <v>21</v>
      </c>
      <c r="D103" s="59" t="s">
        <v>22</v>
      </c>
      <c r="E103" s="32" t="s">
        <v>23</v>
      </c>
    </row>
    <row r="104" customFormat="false" ht="15" hidden="false" customHeight="false" outlineLevel="0" collapsed="false">
      <c r="A104" s="33" t="s">
        <v>34</v>
      </c>
      <c r="B104" s="34" t="s">
        <v>35</v>
      </c>
      <c r="C104" s="35"/>
      <c r="D104" s="60"/>
      <c r="E104" s="61" t="s">
        <v>36</v>
      </c>
    </row>
    <row r="105" customFormat="false" ht="15" hidden="false" customHeight="false" outlineLevel="0" collapsed="false">
      <c r="A105" s="38"/>
      <c r="B105" s="62" t="s">
        <v>37</v>
      </c>
      <c r="C105" s="63" t="n">
        <v>0.0065</v>
      </c>
      <c r="D105" s="60" t="n">
        <f aca="false">$D$100*C105</f>
        <v>103.52138450516</v>
      </c>
      <c r="E105" s="64"/>
    </row>
    <row r="106" customFormat="false" ht="15" hidden="false" customHeight="false" outlineLevel="0" collapsed="false">
      <c r="A106" s="38"/>
      <c r="B106" s="62" t="s">
        <v>38</v>
      </c>
      <c r="C106" s="63" t="n">
        <v>0.03</v>
      </c>
      <c r="D106" s="60" t="n">
        <f aca="false">$D$100*C106</f>
        <v>477.791005408429</v>
      </c>
      <c r="E106" s="64"/>
    </row>
    <row r="107" customFormat="false" ht="15" hidden="false" customHeight="false" outlineLevel="0" collapsed="false">
      <c r="A107" s="38"/>
      <c r="B107" s="62" t="s">
        <v>39</v>
      </c>
      <c r="C107" s="63" t="n">
        <v>0.03</v>
      </c>
      <c r="D107" s="60" t="n">
        <f aca="false">$D$100*C107</f>
        <v>477.791005408429</v>
      </c>
      <c r="E107" s="64"/>
    </row>
    <row r="108" customFormat="false" ht="15" hidden="false" customHeight="false" outlineLevel="0" collapsed="false">
      <c r="A108" s="38"/>
      <c r="B108" s="62"/>
      <c r="C108" s="63" t="n">
        <v>0</v>
      </c>
      <c r="D108" s="60" t="n">
        <f aca="false">D100*C108</f>
        <v>0</v>
      </c>
      <c r="E108" s="64"/>
    </row>
    <row r="109" customFormat="false" ht="15" hidden="false" customHeight="false" outlineLevel="0" collapsed="false">
      <c r="A109" s="65"/>
      <c r="B109" s="66" t="s">
        <v>98</v>
      </c>
      <c r="C109" s="67" t="n">
        <f aca="false">SUM(C105:C108)</f>
        <v>0.0665</v>
      </c>
      <c r="D109" s="68" t="n">
        <f aca="false">SUM(D105:D108)</f>
        <v>1059.10339532202</v>
      </c>
      <c r="E109" s="34"/>
    </row>
    <row r="110" customFormat="false" ht="15" hidden="false" customHeight="false" outlineLevel="0" collapsed="false">
      <c r="A110" s="38"/>
      <c r="B110" s="62"/>
      <c r="C110" s="69"/>
      <c r="D110" s="70"/>
      <c r="E110" s="62"/>
    </row>
    <row r="111" customFormat="false" ht="15" hidden="false" customHeight="false" outlineLevel="0" collapsed="false">
      <c r="A111" s="38"/>
      <c r="B111" s="66" t="s">
        <v>41</v>
      </c>
      <c r="C111" s="38"/>
      <c r="D111" s="68" t="n">
        <f aca="false">D109+D100</f>
        <v>16985.4702422696</v>
      </c>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c r="C113" s="38"/>
      <c r="D113" s="68"/>
      <c r="E113" s="62"/>
    </row>
    <row r="114" customFormat="false" ht="15" hidden="false" customHeight="false" outlineLevel="0" collapsed="false">
      <c r="A114" s="38"/>
      <c r="B114" s="66" t="s">
        <v>42</v>
      </c>
      <c r="C114" s="38" t="n">
        <v>12</v>
      </c>
      <c r="D114" s="68" t="n">
        <f aca="false">D111*C114</f>
        <v>203825.642907236</v>
      </c>
      <c r="E114" s="62"/>
    </row>
    <row r="115" customFormat="false" ht="13.8" hidden="false" customHeight="false" outlineLevel="0" collapsed="false">
      <c r="A115" s="179"/>
      <c r="C115" s="179"/>
      <c r="D115" s="179"/>
    </row>
    <row r="116" customFormat="false" ht="13.8" hidden="false" customHeight="false" outlineLevel="0" collapsed="false">
      <c r="A116" s="179"/>
      <c r="B116" s="180" t="s">
        <v>151</v>
      </c>
      <c r="C116" s="179"/>
      <c r="D116" s="187"/>
    </row>
    <row r="117" customFormat="false" ht="13.8" hidden="false" customHeight="false" outlineLevel="0" collapsed="false">
      <c r="A117" s="179"/>
      <c r="C117" s="179"/>
      <c r="D117" s="179"/>
    </row>
    <row r="118" customFormat="false" ht="13.8" hidden="false" customHeight="false" outlineLevel="0" collapsed="false">
      <c r="A118" s="179"/>
      <c r="C118" s="179"/>
      <c r="D118" s="179"/>
    </row>
    <row r="119" customFormat="false" ht="13.8" hidden="false" customHeight="false" outlineLevel="0" collapsed="false">
      <c r="A119" s="179"/>
      <c r="C119" s="179"/>
      <c r="D119" s="179"/>
    </row>
    <row r="120" customFormat="false" ht="13.8" hidden="false" customHeight="false" outlineLevel="0" collapsed="false">
      <c r="A120" s="179"/>
      <c r="C120" s="179"/>
      <c r="D120" s="179"/>
    </row>
    <row r="121" customFormat="false" ht="13.8" hidden="false" customHeight="false" outlineLevel="0" collapsed="false">
      <c r="A121" s="179"/>
      <c r="C121" s="179"/>
      <c r="D121" s="179"/>
    </row>
    <row r="122" customFormat="false" ht="13.8" hidden="false" customHeight="false" outlineLevel="0" collapsed="false">
      <c r="A122" s="179"/>
      <c r="C122" s="179"/>
      <c r="D122" s="179"/>
    </row>
    <row r="123" customFormat="false" ht="13.8" hidden="false" customHeight="false" outlineLevel="0" collapsed="false">
      <c r="A123" s="179"/>
      <c r="C123" s="179"/>
      <c r="D123" s="179"/>
    </row>
    <row r="124" customFormat="false" ht="13.8" hidden="false" customHeight="false" outlineLevel="0" collapsed="false">
      <c r="A124" s="179"/>
      <c r="C124" s="179"/>
      <c r="D124" s="179"/>
    </row>
    <row r="125" customFormat="false" ht="13.8" hidden="false" customHeight="false" outlineLevel="0" collapsed="false">
      <c r="A125" s="179"/>
      <c r="C125" s="179"/>
      <c r="D125" s="179"/>
    </row>
    <row r="126" customFormat="false" ht="13.8" hidden="false" customHeight="false" outlineLevel="0" collapsed="false">
      <c r="A126" s="179"/>
      <c r="C126" s="179"/>
      <c r="D126" s="179"/>
    </row>
    <row r="127" customFormat="false" ht="13.8" hidden="false" customHeight="false" outlineLevel="0" collapsed="false">
      <c r="A127" s="179"/>
      <c r="C127" s="179"/>
      <c r="D127" s="179"/>
    </row>
    <row r="128" customFormat="false" ht="13.8" hidden="false" customHeight="false" outlineLevel="0" collapsed="false">
      <c r="A128" s="179"/>
      <c r="C128" s="179"/>
      <c r="D128" s="179"/>
    </row>
    <row r="129" customFormat="false" ht="13.8" hidden="false" customHeight="false" outlineLevel="0" collapsed="false">
      <c r="A129" s="179"/>
      <c r="C129" s="179"/>
      <c r="D129" s="179"/>
    </row>
    <row r="130" customFormat="false" ht="13.8" hidden="false" customHeight="false" outlineLevel="0" collapsed="false">
      <c r="A130" s="179"/>
      <c r="C130" s="179"/>
      <c r="D130" s="179"/>
    </row>
    <row r="131" customFormat="false" ht="13.8" hidden="false" customHeight="false" outlineLevel="0" collapsed="false">
      <c r="A131" s="179"/>
      <c r="C131" s="179"/>
      <c r="D131" s="179"/>
    </row>
    <row r="132" customFormat="false" ht="13.8" hidden="false" customHeight="false" outlineLevel="0" collapsed="false">
      <c r="A132" s="179"/>
      <c r="C132" s="179"/>
      <c r="D132" s="179"/>
    </row>
    <row r="133" customFormat="false" ht="13.8" hidden="false" customHeight="false" outlineLevel="0" collapsed="false">
      <c r="A133" s="179"/>
      <c r="C133" s="179"/>
      <c r="D133" s="179"/>
    </row>
    <row r="134" customFormat="false" ht="13.8" hidden="false" customHeight="false" outlineLevel="0" collapsed="false">
      <c r="A134" s="179"/>
      <c r="C134" s="179"/>
      <c r="D134" s="179"/>
    </row>
    <row r="135" customFormat="false" ht="13.8" hidden="false" customHeight="false" outlineLevel="0" collapsed="false">
      <c r="A135" s="179"/>
      <c r="C135" s="179"/>
      <c r="D135" s="179"/>
    </row>
    <row r="136" customFormat="false" ht="13.8" hidden="false" customHeight="false" outlineLevel="0" collapsed="false">
      <c r="A136" s="179"/>
      <c r="C136" s="179"/>
      <c r="D136" s="179"/>
    </row>
    <row r="137" customFormat="false" ht="13.8" hidden="false" customHeight="false" outlineLevel="0" collapsed="false">
      <c r="A137" s="179"/>
      <c r="C137" s="179"/>
      <c r="D137" s="179"/>
    </row>
    <row r="138" customFormat="false" ht="13.8" hidden="false" customHeight="false" outlineLevel="0" collapsed="false">
      <c r="A138" s="179"/>
      <c r="C138" s="179"/>
      <c r="D138" s="179"/>
    </row>
    <row r="139" customFormat="false" ht="13.8" hidden="false" customHeight="false" outlineLevel="0" collapsed="false">
      <c r="A139" s="179"/>
      <c r="C139" s="179"/>
      <c r="D139" s="179"/>
    </row>
    <row r="140" customFormat="false" ht="13.8" hidden="false" customHeight="false" outlineLevel="0" collapsed="false">
      <c r="A140" s="179"/>
      <c r="C140" s="179"/>
      <c r="D140" s="179"/>
    </row>
    <row r="141" customFormat="false" ht="13.8" hidden="false" customHeight="false" outlineLevel="0" collapsed="false">
      <c r="A141" s="179"/>
      <c r="C141" s="179"/>
      <c r="D141" s="179"/>
    </row>
    <row r="142" customFormat="false" ht="13.8" hidden="false" customHeight="false" outlineLevel="0" collapsed="false">
      <c r="A142" s="179"/>
      <c r="C142" s="179"/>
      <c r="D142" s="179"/>
    </row>
    <row r="143" customFormat="false" ht="13.8" hidden="false" customHeight="false" outlineLevel="0" collapsed="false">
      <c r="A143" s="179"/>
      <c r="C143" s="179"/>
      <c r="D143" s="179"/>
    </row>
    <row r="144" customFormat="false" ht="13.8" hidden="false" customHeight="false" outlineLevel="0" collapsed="false">
      <c r="A144" s="179"/>
      <c r="C144" s="179"/>
      <c r="D144" s="179"/>
    </row>
    <row r="145" customFormat="false" ht="13.8" hidden="false" customHeight="false" outlineLevel="0" collapsed="false">
      <c r="A145" s="179"/>
      <c r="C145" s="179"/>
      <c r="D145" s="179"/>
    </row>
    <row r="146" customFormat="false" ht="13.8" hidden="false" customHeight="false" outlineLevel="0" collapsed="false">
      <c r="A146" s="179"/>
      <c r="C146" s="179"/>
      <c r="D146" s="179"/>
    </row>
    <row r="147" customFormat="false" ht="13.8" hidden="false" customHeight="false" outlineLevel="0" collapsed="false">
      <c r="A147" s="179"/>
      <c r="C147" s="179"/>
      <c r="D147" s="179"/>
    </row>
    <row r="148" customFormat="false" ht="13.8" hidden="false" customHeight="false" outlineLevel="0" collapsed="false">
      <c r="A148" s="179"/>
      <c r="C148" s="179"/>
      <c r="D148" s="179"/>
    </row>
    <row r="149" customFormat="false" ht="13.8" hidden="false" customHeight="false" outlineLevel="0" collapsed="false">
      <c r="A149" s="179"/>
      <c r="C149" s="179"/>
      <c r="D149" s="179"/>
    </row>
    <row r="150" customFormat="false" ht="13.8" hidden="false" customHeight="false" outlineLevel="0" collapsed="false">
      <c r="A150" s="179"/>
      <c r="C150" s="179"/>
      <c r="D150" s="179"/>
    </row>
    <row r="151" customFormat="false" ht="13.8" hidden="false" customHeight="false" outlineLevel="0" collapsed="false">
      <c r="A151" s="179"/>
      <c r="C151" s="179"/>
      <c r="D151" s="179"/>
    </row>
    <row r="152" customFormat="false" ht="13.8" hidden="false" customHeight="false" outlineLevel="0" collapsed="false">
      <c r="A152" s="179"/>
      <c r="C152" s="179"/>
      <c r="D152" s="179"/>
    </row>
    <row r="153" customFormat="false" ht="13.8" hidden="false" customHeight="false" outlineLevel="0" collapsed="false">
      <c r="A153" s="179"/>
      <c r="C153" s="179"/>
      <c r="D153" s="179"/>
    </row>
    <row r="154" customFormat="false" ht="13.8" hidden="false" customHeight="false" outlineLevel="0" collapsed="false">
      <c r="A154" s="179"/>
      <c r="C154" s="179"/>
      <c r="D154" s="179"/>
    </row>
    <row r="155" customFormat="false" ht="13.8" hidden="false" customHeight="false" outlineLevel="0" collapsed="false">
      <c r="A155" s="179"/>
      <c r="C155" s="179"/>
      <c r="D155" s="179"/>
    </row>
    <row r="156" customFormat="false" ht="13.8" hidden="false" customHeight="false" outlineLevel="0" collapsed="false">
      <c r="A156" s="179"/>
      <c r="C156" s="179"/>
      <c r="D156" s="179"/>
    </row>
    <row r="157" customFormat="false" ht="13.8" hidden="false" customHeight="false" outlineLevel="0" collapsed="false">
      <c r="A157" s="179"/>
      <c r="C157" s="179"/>
      <c r="D157" s="179"/>
    </row>
    <row r="158" customFormat="false" ht="13.8" hidden="false" customHeight="false" outlineLevel="0" collapsed="false">
      <c r="A158" s="179"/>
      <c r="C158" s="179"/>
      <c r="D158" s="179"/>
    </row>
    <row r="159" customFormat="false" ht="13.8" hidden="false" customHeight="false" outlineLevel="0" collapsed="false">
      <c r="A159" s="179"/>
      <c r="C159" s="179"/>
      <c r="D159" s="179"/>
    </row>
    <row r="160" customFormat="false" ht="13.8" hidden="false" customHeight="false" outlineLevel="0" collapsed="false">
      <c r="A160" s="179"/>
      <c r="C160" s="179"/>
      <c r="D160" s="179"/>
    </row>
    <row r="161" customFormat="false" ht="13.8" hidden="false" customHeight="false" outlineLevel="0" collapsed="false">
      <c r="A161" s="179"/>
      <c r="C161" s="179"/>
      <c r="D161" s="179"/>
    </row>
    <row r="162" customFormat="false" ht="13.8" hidden="false" customHeight="false" outlineLevel="0" collapsed="false">
      <c r="A162" s="179"/>
      <c r="C162" s="179"/>
      <c r="D162" s="179"/>
    </row>
    <row r="163" customFormat="false" ht="13.8" hidden="false" customHeight="false" outlineLevel="0" collapsed="false">
      <c r="A163" s="179"/>
      <c r="C163" s="179"/>
      <c r="D163" s="179"/>
    </row>
    <row r="164" customFormat="false" ht="13.8" hidden="false" customHeight="false" outlineLevel="0" collapsed="false">
      <c r="A164" s="179"/>
      <c r="C164" s="179"/>
      <c r="D164" s="179"/>
    </row>
    <row r="165" customFormat="false" ht="13.8" hidden="false" customHeight="false" outlineLevel="0" collapsed="false">
      <c r="A165" s="179"/>
      <c r="C165" s="179"/>
      <c r="D165" s="179"/>
    </row>
    <row r="166" customFormat="false" ht="13.8" hidden="false" customHeight="false" outlineLevel="0" collapsed="false">
      <c r="A166" s="179"/>
      <c r="C166" s="179"/>
      <c r="D166" s="179"/>
    </row>
    <row r="167" customFormat="false" ht="13.8" hidden="false" customHeight="false" outlineLevel="0" collapsed="false">
      <c r="A167" s="179"/>
      <c r="C167" s="179"/>
      <c r="D167" s="179"/>
    </row>
    <row r="168" customFormat="false" ht="13.8" hidden="false" customHeight="false" outlineLevel="0" collapsed="false">
      <c r="A168" s="179"/>
      <c r="C168" s="179"/>
      <c r="D168" s="179"/>
    </row>
    <row r="169" customFormat="false" ht="13.8" hidden="false" customHeight="false" outlineLevel="0" collapsed="false">
      <c r="A169" s="179"/>
      <c r="C169" s="179"/>
      <c r="D169" s="179"/>
    </row>
    <row r="170" customFormat="false" ht="13.8" hidden="false" customHeight="false" outlineLevel="0" collapsed="false">
      <c r="A170" s="179"/>
      <c r="C170" s="179"/>
      <c r="D170" s="179"/>
    </row>
    <row r="171" customFormat="false" ht="13.8" hidden="false" customHeight="false" outlineLevel="0" collapsed="false">
      <c r="A171" s="179"/>
      <c r="C171" s="179"/>
      <c r="D171" s="179"/>
    </row>
    <row r="172" customFormat="false" ht="13.8" hidden="false" customHeight="false" outlineLevel="0" collapsed="false">
      <c r="A172" s="179"/>
      <c r="C172" s="179"/>
      <c r="D172" s="179"/>
    </row>
    <row r="173" customFormat="false" ht="13.8" hidden="false" customHeight="false" outlineLevel="0" collapsed="false">
      <c r="A173" s="179"/>
      <c r="C173" s="179"/>
      <c r="D173" s="179"/>
    </row>
    <row r="174" customFormat="false" ht="13.8" hidden="false" customHeight="false" outlineLevel="0" collapsed="false">
      <c r="A174" s="179"/>
      <c r="C174" s="179"/>
      <c r="D174" s="179"/>
    </row>
    <row r="175" customFormat="false" ht="13.8" hidden="false" customHeight="false" outlineLevel="0" collapsed="false">
      <c r="A175" s="179"/>
      <c r="C175" s="179"/>
      <c r="D175" s="179"/>
    </row>
    <row r="176" customFormat="false" ht="13.8" hidden="false" customHeight="false" outlineLevel="0" collapsed="false">
      <c r="A176" s="179"/>
      <c r="C176" s="179"/>
      <c r="D176" s="179"/>
    </row>
    <row r="177" customFormat="false" ht="13.8" hidden="false" customHeight="false" outlineLevel="0" collapsed="false">
      <c r="A177" s="179"/>
      <c r="C177" s="179"/>
      <c r="D177" s="179"/>
    </row>
    <row r="178" customFormat="false" ht="13.8" hidden="false" customHeight="false" outlineLevel="0" collapsed="false">
      <c r="A178" s="179"/>
      <c r="C178" s="179"/>
      <c r="D178" s="179"/>
    </row>
    <row r="179" customFormat="false" ht="13.8" hidden="false" customHeight="false" outlineLevel="0" collapsed="false">
      <c r="A179" s="179"/>
      <c r="C179" s="179"/>
      <c r="D179" s="179"/>
    </row>
    <row r="180" customFormat="false" ht="13.8" hidden="false" customHeight="false" outlineLevel="0" collapsed="false">
      <c r="A180" s="179"/>
      <c r="C180" s="179"/>
      <c r="D180" s="179"/>
    </row>
    <row r="181" customFormat="false" ht="13.8" hidden="false" customHeight="false" outlineLevel="0" collapsed="false">
      <c r="A181" s="179"/>
      <c r="C181" s="179"/>
      <c r="D181" s="179"/>
    </row>
    <row r="182" customFormat="false" ht="13.8" hidden="false" customHeight="false" outlineLevel="0" collapsed="false">
      <c r="A182" s="179"/>
      <c r="C182" s="179"/>
      <c r="D182" s="179"/>
    </row>
    <row r="183" customFormat="false" ht="13.8" hidden="false" customHeight="false" outlineLevel="0" collapsed="false">
      <c r="A183" s="179"/>
      <c r="C183" s="179"/>
      <c r="D183" s="179"/>
    </row>
    <row r="184" customFormat="false" ht="13.8" hidden="false" customHeight="false" outlineLevel="0" collapsed="false">
      <c r="A184" s="179"/>
      <c r="C184" s="179"/>
      <c r="D184" s="179"/>
    </row>
    <row r="185" customFormat="false" ht="13.8" hidden="false" customHeight="false" outlineLevel="0" collapsed="false">
      <c r="A185" s="179"/>
      <c r="C185" s="179"/>
      <c r="D185" s="179"/>
    </row>
    <row r="186" customFormat="false" ht="13.8" hidden="false" customHeight="false" outlineLevel="0" collapsed="false">
      <c r="A186" s="179"/>
      <c r="C186" s="179"/>
      <c r="D186" s="179"/>
    </row>
    <row r="187" customFormat="false" ht="13.8" hidden="false" customHeight="false" outlineLevel="0" collapsed="false">
      <c r="A187" s="179"/>
      <c r="C187" s="179"/>
      <c r="D187" s="179"/>
    </row>
    <row r="188" customFormat="false" ht="13.8" hidden="false" customHeight="false" outlineLevel="0" collapsed="false">
      <c r="A188" s="179"/>
      <c r="C188" s="179"/>
      <c r="D188" s="179"/>
    </row>
    <row r="189" customFormat="false" ht="13.8" hidden="false" customHeight="false" outlineLevel="0" collapsed="false">
      <c r="A189" s="179"/>
      <c r="C189" s="179"/>
      <c r="D189" s="179"/>
    </row>
    <row r="190" customFormat="false" ht="13.8" hidden="false" customHeight="false" outlineLevel="0" collapsed="false">
      <c r="A190" s="179"/>
      <c r="C190" s="179"/>
      <c r="D190" s="179"/>
    </row>
    <row r="191" customFormat="false" ht="13.8" hidden="false" customHeight="false" outlineLevel="0" collapsed="false">
      <c r="A191" s="179"/>
      <c r="C191" s="179"/>
      <c r="D191" s="179"/>
    </row>
    <row r="192" customFormat="false" ht="13.8" hidden="false" customHeight="false" outlineLevel="0" collapsed="false">
      <c r="A192" s="179"/>
      <c r="C192" s="179"/>
      <c r="D192" s="179"/>
    </row>
    <row r="193" customFormat="false" ht="13.8" hidden="false" customHeight="false" outlineLevel="0" collapsed="false">
      <c r="A193" s="179"/>
      <c r="C193" s="179"/>
      <c r="D193" s="179"/>
    </row>
    <row r="194" customFormat="false" ht="13.8" hidden="false" customHeight="false" outlineLevel="0" collapsed="false">
      <c r="A194" s="179"/>
      <c r="C194" s="179"/>
      <c r="D194" s="179"/>
    </row>
    <row r="195" customFormat="false" ht="13.8" hidden="false" customHeight="false" outlineLevel="0" collapsed="false">
      <c r="A195" s="179"/>
      <c r="C195" s="179"/>
      <c r="D195" s="179"/>
    </row>
    <row r="196" customFormat="false" ht="13.8" hidden="false" customHeight="false" outlineLevel="0" collapsed="false">
      <c r="A196" s="179"/>
      <c r="C196" s="179"/>
      <c r="D196" s="179"/>
    </row>
    <row r="197" customFormat="false" ht="13.8" hidden="false" customHeight="false" outlineLevel="0" collapsed="false">
      <c r="A197" s="179"/>
      <c r="C197" s="179"/>
      <c r="D197" s="179"/>
    </row>
    <row r="198" customFormat="false" ht="13.8" hidden="false" customHeight="false" outlineLevel="0" collapsed="false">
      <c r="A198" s="179"/>
      <c r="C198" s="179"/>
      <c r="D198" s="179"/>
    </row>
    <row r="199" customFormat="false" ht="13.8" hidden="false" customHeight="false" outlineLevel="0" collapsed="false">
      <c r="A199" s="179"/>
      <c r="C199" s="179"/>
      <c r="D199" s="179"/>
    </row>
    <row r="200" customFormat="false" ht="13.8" hidden="false" customHeight="false" outlineLevel="0" collapsed="false">
      <c r="A200" s="179"/>
      <c r="C200" s="179"/>
      <c r="D200" s="179"/>
    </row>
    <row r="201" customFormat="false" ht="13.8" hidden="false" customHeight="false" outlineLevel="0" collapsed="false">
      <c r="A201" s="179"/>
      <c r="C201" s="179"/>
      <c r="D201" s="179"/>
    </row>
    <row r="202" customFormat="false" ht="13.8" hidden="false" customHeight="false" outlineLevel="0" collapsed="false">
      <c r="A202" s="179"/>
      <c r="C202" s="179"/>
      <c r="D202" s="179"/>
    </row>
    <row r="203" customFormat="false" ht="13.8" hidden="false" customHeight="false" outlineLevel="0" collapsed="false">
      <c r="A203" s="179"/>
      <c r="C203" s="179"/>
      <c r="D203" s="179"/>
    </row>
    <row r="204" customFormat="false" ht="13.8" hidden="false" customHeight="false" outlineLevel="0" collapsed="false">
      <c r="A204" s="179"/>
      <c r="C204" s="179"/>
      <c r="D204" s="179"/>
    </row>
    <row r="205" customFormat="false" ht="13.8" hidden="false" customHeight="false" outlineLevel="0" collapsed="false">
      <c r="A205" s="179"/>
      <c r="C205" s="179"/>
      <c r="D205" s="179"/>
    </row>
    <row r="206" customFormat="false" ht="13.8" hidden="false" customHeight="false" outlineLevel="0" collapsed="false">
      <c r="A206" s="179"/>
      <c r="C206" s="179"/>
      <c r="D206" s="179"/>
    </row>
    <row r="207" customFormat="false" ht="13.8" hidden="false" customHeight="false" outlineLevel="0" collapsed="false">
      <c r="A207" s="179"/>
      <c r="C207" s="179"/>
      <c r="D207" s="179"/>
    </row>
    <row r="208" customFormat="false" ht="13.8" hidden="false" customHeight="false" outlineLevel="0" collapsed="false">
      <c r="A208" s="179"/>
      <c r="C208" s="179"/>
      <c r="D208" s="179"/>
    </row>
    <row r="209" customFormat="false" ht="13.8" hidden="false" customHeight="false" outlineLevel="0" collapsed="false">
      <c r="A209" s="179"/>
      <c r="C209" s="179"/>
      <c r="D209" s="179"/>
    </row>
    <row r="210" customFormat="false" ht="13.8" hidden="false" customHeight="false" outlineLevel="0" collapsed="false">
      <c r="A210" s="179"/>
      <c r="C210" s="179"/>
      <c r="D210" s="179"/>
    </row>
    <row r="211" customFormat="false" ht="13.8" hidden="false" customHeight="false" outlineLevel="0" collapsed="false">
      <c r="A211" s="179"/>
      <c r="C211" s="179"/>
      <c r="D211" s="179"/>
    </row>
    <row r="212" customFormat="false" ht="13.8" hidden="false" customHeight="false" outlineLevel="0" collapsed="false">
      <c r="A212" s="179"/>
      <c r="C212" s="179"/>
      <c r="D212" s="179"/>
    </row>
    <row r="213" customFormat="false" ht="13.8" hidden="false" customHeight="false" outlineLevel="0" collapsed="false">
      <c r="A213" s="179"/>
      <c r="C213" s="179"/>
      <c r="D213" s="179"/>
    </row>
    <row r="214" customFormat="false" ht="13.8" hidden="false" customHeight="false" outlineLevel="0" collapsed="false">
      <c r="A214" s="179"/>
      <c r="C214" s="179"/>
      <c r="D214" s="179"/>
    </row>
    <row r="215" customFormat="false" ht="13.8" hidden="false" customHeight="false" outlineLevel="0" collapsed="false">
      <c r="A215" s="179"/>
      <c r="C215" s="179"/>
      <c r="D215" s="179"/>
    </row>
    <row r="216" customFormat="false" ht="13.8" hidden="false" customHeight="false" outlineLevel="0" collapsed="false">
      <c r="A216" s="179"/>
      <c r="C216" s="179"/>
      <c r="D216" s="179"/>
    </row>
    <row r="217" customFormat="false" ht="13.8" hidden="false" customHeight="false" outlineLevel="0" collapsed="false">
      <c r="A217" s="179"/>
      <c r="C217" s="179"/>
      <c r="D217" s="179"/>
    </row>
    <row r="218" customFormat="false" ht="13.8" hidden="false" customHeight="false" outlineLevel="0" collapsed="false">
      <c r="A218" s="179"/>
      <c r="C218" s="179"/>
      <c r="D218" s="179"/>
    </row>
    <row r="219" customFormat="false" ht="13.8" hidden="false" customHeight="false" outlineLevel="0" collapsed="false">
      <c r="A219" s="179"/>
      <c r="C219" s="179"/>
      <c r="D219" s="179"/>
    </row>
    <row r="220" customFormat="false" ht="13.8" hidden="false" customHeight="false" outlineLevel="0" collapsed="false">
      <c r="A220" s="179"/>
      <c r="C220" s="179"/>
      <c r="D220" s="179"/>
    </row>
    <row r="221" customFormat="false" ht="13.8" hidden="false" customHeight="false" outlineLevel="0" collapsed="false">
      <c r="A221" s="179"/>
      <c r="C221" s="179"/>
      <c r="D221" s="179"/>
    </row>
    <row r="222" customFormat="false" ht="13.8" hidden="false" customHeight="false" outlineLevel="0" collapsed="false">
      <c r="A222" s="179"/>
      <c r="C222" s="179"/>
      <c r="D222" s="179"/>
    </row>
    <row r="223" customFormat="false" ht="13.8" hidden="false" customHeight="false" outlineLevel="0" collapsed="false">
      <c r="A223" s="179"/>
      <c r="C223" s="179"/>
      <c r="D223" s="179"/>
    </row>
    <row r="224" customFormat="false" ht="13.8" hidden="false" customHeight="false" outlineLevel="0" collapsed="false">
      <c r="A224" s="179"/>
      <c r="C224" s="179"/>
      <c r="D224" s="179"/>
    </row>
    <row r="225" customFormat="false" ht="13.8" hidden="false" customHeight="false" outlineLevel="0" collapsed="false">
      <c r="A225" s="179"/>
      <c r="C225" s="179"/>
      <c r="D225" s="179"/>
    </row>
    <row r="226" customFormat="false" ht="13.8" hidden="false" customHeight="false" outlineLevel="0" collapsed="false">
      <c r="A226" s="179"/>
      <c r="C226" s="179"/>
      <c r="D226" s="179"/>
    </row>
    <row r="227" customFormat="false" ht="13.8" hidden="false" customHeight="false" outlineLevel="0" collapsed="false">
      <c r="A227" s="179"/>
      <c r="C227" s="179"/>
      <c r="D227" s="179"/>
    </row>
    <row r="228" customFormat="false" ht="13.8" hidden="false" customHeight="false" outlineLevel="0" collapsed="false">
      <c r="A228" s="179"/>
      <c r="C228" s="179"/>
      <c r="D228" s="179"/>
    </row>
    <row r="229" customFormat="false" ht="13.8" hidden="false" customHeight="false" outlineLevel="0" collapsed="false">
      <c r="A229" s="179"/>
      <c r="C229" s="179"/>
      <c r="D229" s="179"/>
    </row>
    <row r="230" customFormat="false" ht="13.8" hidden="false" customHeight="false" outlineLevel="0" collapsed="false">
      <c r="A230" s="179"/>
      <c r="C230" s="179"/>
      <c r="D230" s="179"/>
    </row>
    <row r="231" customFormat="false" ht="13.8" hidden="false" customHeight="false" outlineLevel="0" collapsed="false">
      <c r="A231" s="179"/>
      <c r="C231" s="179"/>
      <c r="D231" s="179"/>
    </row>
    <row r="232" customFormat="false" ht="13.8" hidden="false" customHeight="false" outlineLevel="0" collapsed="false">
      <c r="A232" s="179"/>
      <c r="C232" s="179"/>
      <c r="D232" s="179"/>
    </row>
    <row r="233" customFormat="false" ht="13.8" hidden="false" customHeight="false" outlineLevel="0" collapsed="false">
      <c r="A233" s="179"/>
      <c r="C233" s="179"/>
      <c r="D233" s="179"/>
    </row>
    <row r="234" customFormat="false" ht="13.8" hidden="false" customHeight="false" outlineLevel="0" collapsed="false">
      <c r="A234" s="179"/>
      <c r="C234" s="179"/>
      <c r="D234" s="179"/>
    </row>
    <row r="235" customFormat="false" ht="13.8" hidden="false" customHeight="false" outlineLevel="0" collapsed="false">
      <c r="A235" s="179"/>
      <c r="C235" s="179"/>
      <c r="D235" s="179"/>
    </row>
    <row r="236" customFormat="false" ht="13.8" hidden="false" customHeight="false" outlineLevel="0" collapsed="false">
      <c r="A236" s="179"/>
      <c r="C236" s="179"/>
      <c r="D236" s="179"/>
    </row>
    <row r="237" customFormat="false" ht="13.8" hidden="false" customHeight="false" outlineLevel="0" collapsed="false">
      <c r="A237" s="179"/>
      <c r="C237" s="179"/>
      <c r="D237" s="179"/>
    </row>
    <row r="238" customFormat="false" ht="13.8" hidden="false" customHeight="false" outlineLevel="0" collapsed="false">
      <c r="A238" s="179"/>
      <c r="C238" s="179"/>
      <c r="D238" s="179"/>
    </row>
    <row r="239" customFormat="false" ht="13.8" hidden="false" customHeight="false" outlineLevel="0" collapsed="false">
      <c r="A239" s="179"/>
      <c r="C239" s="179"/>
      <c r="D239" s="179"/>
    </row>
    <row r="240" customFormat="false" ht="13.8" hidden="false" customHeight="false" outlineLevel="0" collapsed="false">
      <c r="A240" s="179"/>
      <c r="C240" s="179"/>
      <c r="D240" s="179"/>
    </row>
    <row r="241" customFormat="false" ht="13.8" hidden="false" customHeight="false" outlineLevel="0" collapsed="false">
      <c r="A241" s="179"/>
      <c r="C241" s="179"/>
      <c r="D241" s="179"/>
    </row>
    <row r="242" customFormat="false" ht="13.8" hidden="false" customHeight="false" outlineLevel="0" collapsed="false">
      <c r="A242" s="179"/>
      <c r="C242" s="179"/>
      <c r="D242" s="179"/>
    </row>
    <row r="243" customFormat="false" ht="13.8" hidden="false" customHeight="false" outlineLevel="0" collapsed="false">
      <c r="A243" s="179"/>
      <c r="C243" s="179"/>
      <c r="D243" s="179"/>
    </row>
    <row r="244" customFormat="false" ht="13.8" hidden="false" customHeight="false" outlineLevel="0" collapsed="false">
      <c r="A244" s="179"/>
      <c r="C244" s="179"/>
      <c r="D244" s="179"/>
    </row>
    <row r="245" customFormat="false" ht="13.8" hidden="false" customHeight="false" outlineLevel="0" collapsed="false">
      <c r="A245" s="179"/>
      <c r="C245" s="179"/>
      <c r="D245" s="179"/>
    </row>
    <row r="246" customFormat="false" ht="13.8" hidden="false" customHeight="false" outlineLevel="0" collapsed="false">
      <c r="A246" s="179"/>
      <c r="C246" s="179"/>
      <c r="D246" s="179"/>
    </row>
    <row r="247" customFormat="false" ht="13.8" hidden="false" customHeight="false" outlineLevel="0" collapsed="false">
      <c r="A247" s="179"/>
      <c r="C247" s="179"/>
      <c r="D247" s="179"/>
    </row>
    <row r="248" customFormat="false" ht="13.8" hidden="false" customHeight="false" outlineLevel="0" collapsed="false">
      <c r="A248" s="179"/>
      <c r="C248" s="179"/>
      <c r="D248" s="179"/>
    </row>
    <row r="249" customFormat="false" ht="13.8" hidden="false" customHeight="false" outlineLevel="0" collapsed="false">
      <c r="A249" s="179"/>
      <c r="C249" s="179"/>
      <c r="D249" s="179"/>
    </row>
    <row r="250" customFormat="false" ht="13.8" hidden="false" customHeight="false" outlineLevel="0" collapsed="false">
      <c r="A250" s="179"/>
      <c r="C250" s="179"/>
      <c r="D250" s="179"/>
    </row>
    <row r="251" customFormat="false" ht="13.8" hidden="false" customHeight="false" outlineLevel="0" collapsed="false">
      <c r="A251" s="179"/>
      <c r="C251" s="179"/>
      <c r="D251" s="179"/>
    </row>
    <row r="252" customFormat="false" ht="13.8" hidden="false" customHeight="false" outlineLevel="0" collapsed="false">
      <c r="A252" s="179"/>
      <c r="C252" s="179"/>
      <c r="D252" s="179"/>
    </row>
    <row r="253" customFormat="false" ht="13.8" hidden="false" customHeight="false" outlineLevel="0" collapsed="false">
      <c r="A253" s="179"/>
      <c r="C253" s="179"/>
      <c r="D253" s="179"/>
    </row>
    <row r="254" customFormat="false" ht="13.8" hidden="false" customHeight="false" outlineLevel="0" collapsed="false">
      <c r="A254" s="179"/>
      <c r="C254" s="179"/>
      <c r="D254" s="179"/>
    </row>
    <row r="255" customFormat="false" ht="13.8" hidden="false" customHeight="false" outlineLevel="0" collapsed="false">
      <c r="A255" s="179"/>
      <c r="C255" s="179"/>
      <c r="D255" s="179"/>
    </row>
    <row r="256" customFormat="false" ht="13.8" hidden="false" customHeight="false" outlineLevel="0" collapsed="false">
      <c r="A256" s="179"/>
      <c r="C256" s="179"/>
      <c r="D256" s="179"/>
    </row>
    <row r="257" customFormat="false" ht="13.8" hidden="false" customHeight="false" outlineLevel="0" collapsed="false">
      <c r="A257" s="179"/>
      <c r="C257" s="179"/>
      <c r="D257" s="179"/>
    </row>
    <row r="258" customFormat="false" ht="13.8" hidden="false" customHeight="false" outlineLevel="0" collapsed="false">
      <c r="A258" s="179"/>
      <c r="C258" s="179"/>
      <c r="D258" s="179"/>
    </row>
    <row r="259" customFormat="false" ht="13.8" hidden="false" customHeight="false" outlineLevel="0" collapsed="false">
      <c r="A259" s="179"/>
      <c r="C259" s="179"/>
      <c r="D259" s="179"/>
    </row>
    <row r="260" customFormat="false" ht="13.8" hidden="false" customHeight="false" outlineLevel="0" collapsed="false">
      <c r="A260" s="179"/>
      <c r="C260" s="179"/>
      <c r="D260" s="179"/>
    </row>
    <row r="261" customFormat="false" ht="13.8" hidden="false" customHeight="false" outlineLevel="0" collapsed="false">
      <c r="A261" s="179"/>
      <c r="C261" s="179"/>
      <c r="D261" s="179"/>
    </row>
    <row r="262" customFormat="false" ht="13.8" hidden="false" customHeight="false" outlineLevel="0" collapsed="false">
      <c r="A262" s="179"/>
      <c r="C262" s="179"/>
      <c r="D262" s="179"/>
    </row>
    <row r="263" customFormat="false" ht="13.8" hidden="false" customHeight="false" outlineLevel="0" collapsed="false">
      <c r="A263" s="179"/>
      <c r="C263" s="179"/>
      <c r="D263" s="179"/>
    </row>
    <row r="264" customFormat="false" ht="13.8" hidden="false" customHeight="false" outlineLevel="0" collapsed="false">
      <c r="A264" s="179"/>
      <c r="C264" s="179"/>
      <c r="D264" s="179"/>
    </row>
    <row r="265" customFormat="false" ht="13.8" hidden="false" customHeight="false" outlineLevel="0" collapsed="false">
      <c r="A265" s="179"/>
      <c r="C265" s="179"/>
      <c r="D265" s="179"/>
    </row>
    <row r="266" customFormat="false" ht="13.8" hidden="false" customHeight="false" outlineLevel="0" collapsed="false">
      <c r="A266" s="179"/>
      <c r="C266" s="179"/>
      <c r="D266" s="179"/>
    </row>
    <row r="267" customFormat="false" ht="13.8" hidden="false" customHeight="false" outlineLevel="0" collapsed="false">
      <c r="A267" s="179"/>
      <c r="C267" s="179"/>
      <c r="D267" s="179"/>
    </row>
    <row r="268" customFormat="false" ht="13.8" hidden="false" customHeight="false" outlineLevel="0" collapsed="false">
      <c r="A268" s="179"/>
      <c r="C268" s="179"/>
      <c r="D268" s="179"/>
    </row>
    <row r="269" customFormat="false" ht="13.8" hidden="false" customHeight="false" outlineLevel="0" collapsed="false">
      <c r="A269" s="179"/>
      <c r="C269" s="179"/>
      <c r="D269" s="179"/>
    </row>
    <row r="270" customFormat="false" ht="13.8" hidden="false" customHeight="false" outlineLevel="0" collapsed="false">
      <c r="A270" s="179"/>
      <c r="C270" s="179"/>
      <c r="D270" s="179"/>
    </row>
    <row r="271" customFormat="false" ht="13.8" hidden="false" customHeight="false" outlineLevel="0" collapsed="false">
      <c r="A271" s="179"/>
      <c r="C271" s="179"/>
      <c r="D271" s="179"/>
    </row>
    <row r="272" customFormat="false" ht="13.8" hidden="false" customHeight="false" outlineLevel="0" collapsed="false">
      <c r="A272" s="179"/>
      <c r="C272" s="179"/>
      <c r="D272" s="179"/>
    </row>
    <row r="273" customFormat="false" ht="13.8" hidden="false" customHeight="false" outlineLevel="0" collapsed="false">
      <c r="A273" s="179"/>
      <c r="C273" s="179"/>
      <c r="D273" s="179"/>
    </row>
    <row r="274" customFormat="false" ht="13.8" hidden="false" customHeight="false" outlineLevel="0" collapsed="false">
      <c r="A274" s="179"/>
      <c r="C274" s="179"/>
      <c r="D274" s="179"/>
    </row>
    <row r="275" customFormat="false" ht="13.8" hidden="false" customHeight="false" outlineLevel="0" collapsed="false">
      <c r="A275" s="179"/>
      <c r="C275" s="179"/>
      <c r="D275" s="179"/>
    </row>
    <row r="276" customFormat="false" ht="13.8" hidden="false" customHeight="false" outlineLevel="0" collapsed="false">
      <c r="A276" s="179"/>
      <c r="C276" s="179"/>
      <c r="D276" s="179"/>
    </row>
    <row r="277" customFormat="false" ht="13.8" hidden="false" customHeight="false" outlineLevel="0" collapsed="false">
      <c r="A277" s="179"/>
      <c r="C277" s="179"/>
      <c r="D277" s="179"/>
    </row>
    <row r="278" customFormat="false" ht="13.8" hidden="false" customHeight="false" outlineLevel="0" collapsed="false">
      <c r="A278" s="179"/>
      <c r="C278" s="179"/>
      <c r="D278" s="179"/>
    </row>
    <row r="279" customFormat="false" ht="13.8" hidden="false" customHeight="false" outlineLevel="0" collapsed="false">
      <c r="A279" s="179"/>
      <c r="C279" s="179"/>
      <c r="D279" s="179"/>
    </row>
    <row r="280" customFormat="false" ht="13.8" hidden="false" customHeight="false" outlineLevel="0" collapsed="false">
      <c r="A280" s="179"/>
      <c r="C280" s="179"/>
      <c r="D280" s="179"/>
    </row>
    <row r="281" customFormat="false" ht="13.8" hidden="false" customHeight="false" outlineLevel="0" collapsed="false">
      <c r="A281" s="179"/>
      <c r="C281" s="179"/>
      <c r="D281" s="179"/>
    </row>
    <row r="282" customFormat="false" ht="13.8" hidden="false" customHeight="false" outlineLevel="0" collapsed="false">
      <c r="A282" s="179"/>
      <c r="C282" s="179"/>
      <c r="D282" s="179"/>
    </row>
    <row r="283" customFormat="false" ht="13.8" hidden="false" customHeight="false" outlineLevel="0" collapsed="false">
      <c r="A283" s="179"/>
      <c r="C283" s="179"/>
      <c r="D283" s="179"/>
    </row>
    <row r="284" customFormat="false" ht="13.8" hidden="false" customHeight="false" outlineLevel="0" collapsed="false">
      <c r="A284" s="179"/>
      <c r="C284" s="179"/>
      <c r="D284" s="179"/>
    </row>
    <row r="285" customFormat="false" ht="13.8" hidden="false" customHeight="false" outlineLevel="0" collapsed="false">
      <c r="A285" s="179"/>
      <c r="C285" s="179"/>
      <c r="D285" s="179"/>
    </row>
    <row r="286" customFormat="false" ht="13.8" hidden="false" customHeight="false" outlineLevel="0" collapsed="false">
      <c r="A286" s="179"/>
      <c r="C286" s="179"/>
      <c r="D286" s="179"/>
    </row>
    <row r="287" customFormat="false" ht="13.8" hidden="false" customHeight="false" outlineLevel="0" collapsed="false">
      <c r="A287" s="179"/>
      <c r="C287" s="179"/>
      <c r="D287" s="179"/>
    </row>
    <row r="288" customFormat="false" ht="13.8" hidden="false" customHeight="false" outlineLevel="0" collapsed="false">
      <c r="A288" s="179"/>
      <c r="C288" s="179"/>
      <c r="D288" s="179"/>
    </row>
    <row r="289" customFormat="false" ht="13.8" hidden="false" customHeight="false" outlineLevel="0" collapsed="false">
      <c r="A289" s="179"/>
      <c r="C289" s="179"/>
      <c r="D289" s="179"/>
    </row>
    <row r="290" customFormat="false" ht="13.8" hidden="false" customHeight="false" outlineLevel="0" collapsed="false">
      <c r="A290" s="179"/>
      <c r="C290" s="179"/>
      <c r="D290" s="179"/>
    </row>
    <row r="291" customFormat="false" ht="13.8" hidden="false" customHeight="false" outlineLevel="0" collapsed="false">
      <c r="A291" s="179"/>
      <c r="C291" s="179"/>
      <c r="D291" s="179"/>
    </row>
    <row r="292" customFormat="false" ht="13.8" hidden="false" customHeight="false" outlineLevel="0" collapsed="false">
      <c r="A292" s="179"/>
      <c r="C292" s="179"/>
      <c r="D292" s="179"/>
    </row>
    <row r="293" customFormat="false" ht="13.8" hidden="false" customHeight="false" outlineLevel="0" collapsed="false">
      <c r="A293" s="179"/>
      <c r="C293" s="179"/>
      <c r="D293" s="179"/>
    </row>
    <row r="294" customFormat="false" ht="13.8" hidden="false" customHeight="false" outlineLevel="0" collapsed="false">
      <c r="A294" s="179"/>
      <c r="C294" s="179"/>
      <c r="D294" s="179"/>
    </row>
    <row r="295" customFormat="false" ht="13.8" hidden="false" customHeight="false" outlineLevel="0" collapsed="false">
      <c r="A295" s="179"/>
      <c r="C295" s="179"/>
      <c r="D295" s="179"/>
    </row>
    <row r="296" customFormat="false" ht="13.8" hidden="false" customHeight="false" outlineLevel="0" collapsed="false">
      <c r="A296" s="179"/>
      <c r="C296" s="179"/>
      <c r="D296" s="179"/>
    </row>
    <row r="297" customFormat="false" ht="13.8" hidden="false" customHeight="false" outlineLevel="0" collapsed="false">
      <c r="A297" s="179"/>
      <c r="C297" s="179"/>
      <c r="D297" s="179"/>
    </row>
    <row r="298" customFormat="false" ht="13.8" hidden="false" customHeight="false" outlineLevel="0" collapsed="false">
      <c r="A298" s="179"/>
      <c r="C298" s="179"/>
      <c r="D298" s="179"/>
    </row>
    <row r="299" customFormat="false" ht="13.8" hidden="false" customHeight="false" outlineLevel="0" collapsed="false">
      <c r="A299" s="179"/>
      <c r="C299" s="179"/>
      <c r="D299" s="179"/>
    </row>
    <row r="300" customFormat="false" ht="13.8" hidden="false" customHeight="false" outlineLevel="0" collapsed="false">
      <c r="A300" s="179"/>
      <c r="C300" s="179"/>
      <c r="D300" s="179"/>
    </row>
    <row r="301" customFormat="false" ht="13.8" hidden="false" customHeight="false" outlineLevel="0" collapsed="false">
      <c r="A301" s="179"/>
      <c r="C301" s="179"/>
      <c r="D301" s="179"/>
    </row>
    <row r="302" customFormat="false" ht="13.8" hidden="false" customHeight="false" outlineLevel="0" collapsed="false">
      <c r="A302" s="179"/>
      <c r="C302" s="179"/>
      <c r="D302" s="179"/>
    </row>
    <row r="303" customFormat="false" ht="13.8" hidden="false" customHeight="false" outlineLevel="0" collapsed="false">
      <c r="A303" s="179"/>
      <c r="C303" s="179"/>
      <c r="D303" s="179"/>
    </row>
    <row r="304" customFormat="false" ht="13.8" hidden="false" customHeight="false" outlineLevel="0" collapsed="false">
      <c r="A304" s="179"/>
      <c r="C304" s="179"/>
      <c r="D304" s="179"/>
    </row>
    <row r="305" customFormat="false" ht="13.8" hidden="false" customHeight="false" outlineLevel="0" collapsed="false">
      <c r="A305" s="179"/>
      <c r="C305" s="179"/>
      <c r="D305" s="179"/>
    </row>
    <row r="306" customFormat="false" ht="13.8" hidden="false" customHeight="false" outlineLevel="0" collapsed="false">
      <c r="A306" s="179"/>
      <c r="C306" s="179"/>
      <c r="D306" s="179"/>
    </row>
    <row r="307" customFormat="false" ht="13.8" hidden="false" customHeight="false" outlineLevel="0" collapsed="false">
      <c r="A307" s="179"/>
      <c r="C307" s="179"/>
      <c r="D307" s="179"/>
    </row>
    <row r="308" customFormat="false" ht="13.8" hidden="false" customHeight="false" outlineLevel="0" collapsed="false">
      <c r="A308" s="179"/>
      <c r="C308" s="179"/>
      <c r="D308" s="179"/>
    </row>
    <row r="309" customFormat="false" ht="13.8" hidden="false" customHeight="false" outlineLevel="0" collapsed="false">
      <c r="A309" s="179"/>
      <c r="C309" s="179"/>
      <c r="D309" s="179"/>
    </row>
    <row r="310" customFormat="false" ht="13.8" hidden="false" customHeight="false" outlineLevel="0" collapsed="false">
      <c r="A310" s="179"/>
      <c r="C310" s="179"/>
      <c r="D310" s="179"/>
    </row>
    <row r="311" customFormat="false" ht="13.8" hidden="false" customHeight="false" outlineLevel="0" collapsed="false">
      <c r="A311" s="179"/>
      <c r="C311" s="179"/>
      <c r="D311" s="179"/>
    </row>
    <row r="312" customFormat="false" ht="13.8" hidden="false" customHeight="false" outlineLevel="0" collapsed="false">
      <c r="A312" s="179"/>
      <c r="C312" s="179"/>
      <c r="D312" s="179"/>
    </row>
    <row r="313" customFormat="false" ht="13.8" hidden="false" customHeight="false" outlineLevel="0" collapsed="false">
      <c r="A313" s="179"/>
      <c r="C313" s="179"/>
      <c r="D313" s="179"/>
    </row>
    <row r="314" customFormat="false" ht="13.8" hidden="false" customHeight="false" outlineLevel="0" collapsed="false">
      <c r="A314" s="179"/>
      <c r="C314" s="179"/>
      <c r="D314" s="179"/>
    </row>
    <row r="315" customFormat="false" ht="13.8" hidden="false" customHeight="false" outlineLevel="0" collapsed="false">
      <c r="A315" s="179"/>
      <c r="C315" s="179"/>
      <c r="D315" s="179"/>
    </row>
    <row r="316" customFormat="false" ht="13.8" hidden="false" customHeight="false" outlineLevel="0" collapsed="false">
      <c r="A316" s="179"/>
      <c r="C316" s="179"/>
      <c r="D316" s="179"/>
    </row>
    <row r="317" customFormat="false" ht="13.8" hidden="false" customHeight="false" outlineLevel="0" collapsed="false">
      <c r="A317" s="179"/>
      <c r="C317" s="179"/>
      <c r="D317" s="179"/>
    </row>
    <row r="318" customFormat="false" ht="13.8" hidden="false" customHeight="false" outlineLevel="0" collapsed="false">
      <c r="A318" s="179"/>
      <c r="C318" s="179"/>
      <c r="D318" s="179"/>
    </row>
    <row r="319" customFormat="false" ht="13.8" hidden="false" customHeight="false" outlineLevel="0" collapsed="false">
      <c r="A319" s="179"/>
      <c r="C319" s="179"/>
      <c r="D319" s="179"/>
    </row>
    <row r="320" customFormat="false" ht="13.8" hidden="false" customHeight="false" outlineLevel="0" collapsed="false">
      <c r="A320" s="179"/>
      <c r="C320" s="179"/>
      <c r="D320" s="179"/>
    </row>
    <row r="321" customFormat="false" ht="13.8" hidden="false" customHeight="false" outlineLevel="0" collapsed="false">
      <c r="A321" s="179"/>
      <c r="C321" s="179"/>
      <c r="D321" s="179"/>
    </row>
    <row r="322" customFormat="false" ht="13.8" hidden="false" customHeight="false" outlineLevel="0" collapsed="false">
      <c r="A322" s="179"/>
      <c r="C322" s="179"/>
      <c r="D322" s="179"/>
    </row>
    <row r="323" customFormat="false" ht="13.8" hidden="false" customHeight="false" outlineLevel="0" collapsed="false">
      <c r="A323" s="179"/>
      <c r="C323" s="179"/>
      <c r="D323" s="179"/>
    </row>
    <row r="324" customFormat="false" ht="13.8" hidden="false" customHeight="false" outlineLevel="0" collapsed="false">
      <c r="A324" s="179"/>
      <c r="C324" s="179"/>
      <c r="D324" s="179"/>
    </row>
    <row r="325" customFormat="false" ht="13.8" hidden="false" customHeight="false" outlineLevel="0" collapsed="false">
      <c r="A325" s="179"/>
      <c r="C325" s="179"/>
      <c r="D325" s="179"/>
    </row>
    <row r="326" customFormat="false" ht="13.8" hidden="false" customHeight="false" outlineLevel="0" collapsed="false">
      <c r="A326" s="179"/>
      <c r="C326" s="179"/>
      <c r="D326" s="179"/>
    </row>
    <row r="327" customFormat="false" ht="13.8" hidden="false" customHeight="false" outlineLevel="0" collapsed="false">
      <c r="A327" s="179"/>
      <c r="C327" s="179"/>
      <c r="D327" s="179"/>
    </row>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398611111111111" right="0.189583333333333" top="1.05277777777778" bottom="1.05277777777778" header="0.7875" footer="0.7875"/>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8.4"/>
    <col collapsed="false" customWidth="true" hidden="false" outlineLevel="0" max="4" min="4" style="182" width="16.29"/>
    <col collapsed="false" customWidth="true" hidden="false" outlineLevel="0" max="5" min="5" style="179" width="43.29"/>
    <col collapsed="false" customWidth="false" hidden="false" outlineLevel="0" max="1024" min="6" style="179" width="9.13"/>
  </cols>
  <sheetData>
    <row r="1" customFormat="false" ht="16.15" hidden="false" customHeight="false" outlineLevel="0" collapsed="false">
      <c r="A1" s="2" t="s">
        <v>0</v>
      </c>
      <c r="B1" s="2"/>
      <c r="C1" s="2"/>
      <c r="D1" s="2"/>
      <c r="E1" s="2"/>
    </row>
    <row r="2" customFormat="false" ht="15" hidden="false" customHeight="false" outlineLevel="0" collapsed="false">
      <c r="A2" s="72" t="s">
        <v>205</v>
      </c>
      <c r="B2" s="72"/>
      <c r="C2" s="72"/>
      <c r="D2" s="72"/>
      <c r="E2" s="72"/>
    </row>
    <row r="3" customFormat="false" ht="22.5" hidden="false" customHeight="true" outlineLevel="0" collapsed="false">
      <c r="A3" s="73" t="s">
        <v>44</v>
      </c>
      <c r="B3" s="73"/>
      <c r="C3" s="73"/>
      <c r="D3" s="73"/>
      <c r="E3" s="73"/>
    </row>
    <row r="4" customFormat="false" ht="12.8" hidden="false" customHeight="false" outlineLevel="0" collapsed="false">
      <c r="A4" s="74"/>
      <c r="B4" s="195" t="s">
        <v>206</v>
      </c>
      <c r="C4" s="75" t="s">
        <v>46</v>
      </c>
      <c r="D4" s="196" t="s">
        <v>196</v>
      </c>
      <c r="E4" s="77" t="s">
        <v>207</v>
      </c>
    </row>
    <row r="5" customFormat="false" ht="15" hidden="false" customHeight="false" outlineLevel="0" collapsed="false">
      <c r="A5" s="78"/>
      <c r="B5" s="79" t="s">
        <v>49</v>
      </c>
      <c r="C5" s="80"/>
      <c r="D5" s="80"/>
      <c r="E5" s="197" t="s">
        <v>208</v>
      </c>
    </row>
    <row r="6" customFormat="false" ht="15" hidden="false" customHeight="false" outlineLevel="0" collapsed="false">
      <c r="A6" s="72" t="n">
        <v>1</v>
      </c>
      <c r="B6" s="82" t="s">
        <v>51</v>
      </c>
      <c r="C6" s="72"/>
      <c r="D6" s="83" t="s">
        <v>22</v>
      </c>
      <c r="E6" s="197" t="s">
        <v>23</v>
      </c>
    </row>
    <row r="7" customFormat="false" ht="15" hidden="false" customHeight="false" outlineLevel="0" collapsed="false">
      <c r="A7" s="84"/>
      <c r="B7" s="85"/>
      <c r="C7" s="86"/>
      <c r="D7" s="87"/>
      <c r="E7" s="89" t="s">
        <v>52</v>
      </c>
    </row>
    <row r="8" customFormat="false" ht="12.8" hidden="false" customHeight="false" outlineLevel="0" collapsed="false">
      <c r="A8" s="88" t="s">
        <v>24</v>
      </c>
      <c r="B8" s="89" t="s">
        <v>53</v>
      </c>
      <c r="C8" s="90"/>
      <c r="D8" s="91" t="n">
        <v>2817.84</v>
      </c>
      <c r="E8" s="89"/>
    </row>
    <row r="9" customFormat="false" ht="12.8" hidden="false" customHeight="false" outlineLevel="0" collapsed="false">
      <c r="A9" s="92"/>
      <c r="B9" s="93"/>
      <c r="C9" s="94"/>
      <c r="D9" s="95"/>
      <c r="E9" s="93"/>
    </row>
    <row r="10" customFormat="false" ht="15" hidden="false" customHeight="false" outlineLevel="0" collapsed="false">
      <c r="A10" s="88" t="s">
        <v>27</v>
      </c>
      <c r="B10" s="89" t="s">
        <v>55</v>
      </c>
      <c r="C10" s="84"/>
      <c r="D10" s="87"/>
      <c r="E10" s="85"/>
    </row>
    <row r="11" customFormat="false" ht="15" hidden="false" customHeight="false" outlineLevel="0" collapsed="false">
      <c r="A11" s="96"/>
      <c r="B11" s="97"/>
      <c r="C11" s="98"/>
      <c r="D11" s="99"/>
      <c r="E11" s="97"/>
    </row>
    <row r="12" customFormat="false" ht="15" hidden="false" customHeight="false" outlineLevel="0" collapsed="false">
      <c r="A12" s="100"/>
      <c r="B12" s="101"/>
      <c r="C12" s="100"/>
      <c r="D12" s="102"/>
      <c r="E12" s="101"/>
    </row>
    <row r="13" customFormat="false" ht="15" hidden="false" customHeight="false" outlineLevel="0" collapsed="false">
      <c r="A13" s="78" t="s">
        <v>56</v>
      </c>
      <c r="B13" s="103" t="s">
        <v>57</v>
      </c>
      <c r="C13" s="104"/>
      <c r="D13" s="105" t="n">
        <f aca="false">D8+D11</f>
        <v>2817.84</v>
      </c>
      <c r="E13" s="106"/>
    </row>
    <row r="14" customFormat="false" ht="15"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v>0</v>
      </c>
      <c r="E17" s="119" t="s">
        <v>61</v>
      </c>
    </row>
    <row r="18" customFormat="false" ht="12.8" hidden="false" customHeight="false" outlineLevel="0" collapsed="false">
      <c r="A18" s="118" t="s">
        <v>27</v>
      </c>
      <c r="B18" s="119" t="s">
        <v>62</v>
      </c>
      <c r="C18" s="120" t="n">
        <v>0</v>
      </c>
      <c r="D18" s="121" t="n">
        <v>0</v>
      </c>
      <c r="E18" s="119"/>
      <c r="H18" s="184"/>
    </row>
    <row r="19" customFormat="false" ht="12.8" hidden="false" customHeight="false" outlineLevel="0" collapsed="false">
      <c r="A19" s="118" t="s">
        <v>34</v>
      </c>
      <c r="B19" s="119" t="s">
        <v>157</v>
      </c>
      <c r="C19" s="120" t="n">
        <v>0</v>
      </c>
      <c r="D19" s="121" t="n">
        <v>41</v>
      </c>
      <c r="E19" s="119"/>
    </row>
    <row r="20" customFormat="false" ht="12.8" hidden="false" customHeight="false" outlineLevel="0" collapsed="false">
      <c r="A20" s="118" t="s">
        <v>65</v>
      </c>
      <c r="B20" s="119" t="s">
        <v>66</v>
      </c>
      <c r="C20" s="120"/>
      <c r="D20" s="121" t="n">
        <v>5</v>
      </c>
      <c r="E20" s="119"/>
    </row>
    <row r="21" customFormat="false" ht="15" hidden="false" customHeight="false" outlineLevel="0" collapsed="false">
      <c r="A21" s="122"/>
      <c r="B21" s="115" t="s">
        <v>67</v>
      </c>
      <c r="C21" s="123" t="n">
        <f aca="false">SUM(C17:C20)</f>
        <v>0</v>
      </c>
      <c r="D21" s="117" t="n">
        <f aca="false">SUM(D17:D20)</f>
        <v>46</v>
      </c>
      <c r="E21" s="119"/>
    </row>
    <row r="22" customFormat="false" ht="15" hidden="false" customHeight="false" outlineLevel="0" collapsed="false">
      <c r="A22" s="74"/>
      <c r="B22" s="107"/>
      <c r="C22" s="74"/>
      <c r="D22" s="108"/>
      <c r="E22" s="107"/>
    </row>
    <row r="23" customFormat="false" ht="15" hidden="false" customHeight="false" outlineLevel="0" collapsed="false">
      <c r="A23" s="109"/>
      <c r="B23" s="110" t="s">
        <v>68</v>
      </c>
      <c r="C23" s="111"/>
      <c r="D23" s="112"/>
      <c r="E23" s="113"/>
    </row>
    <row r="24" customFormat="false" ht="15" hidden="false" customHeight="false" outlineLevel="0" collapsed="false">
      <c r="A24" s="114"/>
      <c r="B24" s="115" t="s">
        <v>69</v>
      </c>
      <c r="C24" s="116" t="s">
        <v>21</v>
      </c>
      <c r="D24" s="117" t="s">
        <v>22</v>
      </c>
      <c r="E24" s="115" t="s">
        <v>23</v>
      </c>
    </row>
    <row r="25" customFormat="false" ht="15" hidden="false" customHeight="false" outlineLevel="0" collapsed="false">
      <c r="A25" s="118" t="s">
        <v>24</v>
      </c>
      <c r="B25" s="119" t="s">
        <v>70</v>
      </c>
      <c r="C25" s="120" t="n">
        <v>0.2</v>
      </c>
      <c r="D25" s="121" t="n">
        <f aca="false">D13*C25</f>
        <v>563.568</v>
      </c>
      <c r="E25" s="119" t="s">
        <v>71</v>
      </c>
    </row>
    <row r="26" customFormat="false" ht="15" hidden="false" customHeight="false" outlineLevel="0" collapsed="false">
      <c r="A26" s="118" t="s">
        <v>27</v>
      </c>
      <c r="B26" s="119" t="s">
        <v>72</v>
      </c>
      <c r="C26" s="120" t="n">
        <v>0.08</v>
      </c>
      <c r="D26" s="121" t="n">
        <f aca="false">D$13*C26</f>
        <v>225.4272</v>
      </c>
      <c r="E26" s="119" t="s">
        <v>73</v>
      </c>
    </row>
    <row r="27" customFormat="false" ht="15" hidden="false" customHeight="false" outlineLevel="0" collapsed="false">
      <c r="A27" s="118" t="s">
        <v>34</v>
      </c>
      <c r="B27" s="119" t="s">
        <v>74</v>
      </c>
      <c r="C27" s="120" t="n">
        <v>0.025</v>
      </c>
      <c r="D27" s="121" t="n">
        <f aca="false">D$13*C27</f>
        <v>70.446</v>
      </c>
      <c r="E27" s="119" t="s">
        <v>75</v>
      </c>
    </row>
    <row r="28" customFormat="false" ht="15" hidden="false" customHeight="false" outlineLevel="0" collapsed="false">
      <c r="A28" s="118" t="s">
        <v>65</v>
      </c>
      <c r="B28" s="119" t="s">
        <v>76</v>
      </c>
      <c r="C28" s="120" t="n">
        <v>0.01</v>
      </c>
      <c r="D28" s="121" t="n">
        <f aca="false">D$13*C28</f>
        <v>28.1784</v>
      </c>
      <c r="E28" s="119" t="s">
        <v>77</v>
      </c>
    </row>
    <row r="29" customFormat="false" ht="15" hidden="false" customHeight="false" outlineLevel="0" collapsed="false">
      <c r="A29" s="118" t="s">
        <v>78</v>
      </c>
      <c r="B29" s="119" t="s">
        <v>79</v>
      </c>
      <c r="C29" s="120" t="n">
        <v>0.025</v>
      </c>
      <c r="D29" s="121" t="n">
        <f aca="false">D$13*C29</f>
        <v>70.446</v>
      </c>
      <c r="E29" s="119" t="s">
        <v>80</v>
      </c>
    </row>
    <row r="30" customFormat="false" ht="15" hidden="false" customHeight="false" outlineLevel="0" collapsed="false">
      <c r="A30" s="118" t="s">
        <v>81</v>
      </c>
      <c r="B30" s="119" t="s">
        <v>82</v>
      </c>
      <c r="C30" s="120" t="n">
        <v>0.002</v>
      </c>
      <c r="D30" s="121" t="n">
        <f aca="false">D$13*C30</f>
        <v>5.63568</v>
      </c>
      <c r="E30" s="119" t="s">
        <v>83</v>
      </c>
    </row>
    <row r="31" customFormat="false" ht="15" hidden="false" customHeight="false" outlineLevel="0" collapsed="false">
      <c r="A31" s="118" t="s">
        <v>84</v>
      </c>
      <c r="B31" s="119" t="s">
        <v>85</v>
      </c>
      <c r="C31" s="120" t="n">
        <v>0.006</v>
      </c>
      <c r="D31" s="121" t="n">
        <f aca="false">D$13*C31</f>
        <v>16.90704</v>
      </c>
      <c r="E31" s="119" t="s">
        <v>86</v>
      </c>
    </row>
    <row r="32" customFormat="false" ht="15" hidden="false" customHeight="false" outlineLevel="0" collapsed="false">
      <c r="A32" s="38" t="s">
        <v>87</v>
      </c>
      <c r="B32" s="62" t="s">
        <v>88</v>
      </c>
      <c r="C32" s="63" t="n">
        <f aca="false">JORNALISTA!C32</f>
        <v>0.02</v>
      </c>
      <c r="D32" s="60" t="n">
        <f aca="false">D$13*C32</f>
        <v>56.3568</v>
      </c>
      <c r="E32" s="62" t="s">
        <v>89</v>
      </c>
    </row>
    <row r="33" customFormat="false" ht="15" hidden="false" customHeight="false" outlineLevel="0" collapsed="false">
      <c r="A33" s="38"/>
      <c r="B33" s="66" t="s">
        <v>90</v>
      </c>
      <c r="C33" s="67" t="n">
        <f aca="false">SUM(C25:C32)</f>
        <v>0.368</v>
      </c>
      <c r="D33" s="68" t="n">
        <f aca="false">SUM(D25:D32)</f>
        <v>1036.96512</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234.726072</v>
      </c>
      <c r="E37" s="119" t="s">
        <v>93</v>
      </c>
    </row>
    <row r="38" customFormat="false" ht="15" hidden="false" customHeight="false" outlineLevel="0" collapsed="false">
      <c r="A38" s="118" t="s">
        <v>27</v>
      </c>
      <c r="B38" s="93" t="s">
        <v>94</v>
      </c>
      <c r="C38" s="124" t="n">
        <v>0.0833</v>
      </c>
      <c r="D38" s="121" t="n">
        <f aca="false">D$13*C38</f>
        <v>234.726072</v>
      </c>
      <c r="E38" s="125" t="s">
        <v>95</v>
      </c>
    </row>
    <row r="39" customFormat="false" ht="15" hidden="false" customHeight="false" outlineLevel="0" collapsed="false">
      <c r="A39" s="118" t="s">
        <v>34</v>
      </c>
      <c r="B39" s="119" t="s">
        <v>96</v>
      </c>
      <c r="C39" s="120" t="n">
        <v>0.0278</v>
      </c>
      <c r="D39" s="121" t="n">
        <f aca="false">D$13*C39</f>
        <v>78.335952</v>
      </c>
      <c r="E39" s="119" t="s">
        <v>97</v>
      </c>
    </row>
    <row r="40" customFormat="false" ht="15" hidden="false" customHeight="false" outlineLevel="0" collapsed="false">
      <c r="A40" s="126"/>
      <c r="B40" s="127" t="s">
        <v>98</v>
      </c>
      <c r="C40" s="128" t="n">
        <f aca="false">SUM(C37:C39)</f>
        <v>0.1944</v>
      </c>
      <c r="D40" s="129" t="n">
        <f aca="false">SUM(D37:D39)</f>
        <v>547.788096</v>
      </c>
      <c r="E40" s="85"/>
    </row>
    <row r="41" customFormat="false" ht="15" hidden="false" customHeight="false" outlineLevel="0" collapsed="false">
      <c r="A41" s="192"/>
      <c r="B41" s="85"/>
      <c r="C41" s="200"/>
      <c r="D41" s="87"/>
      <c r="E41" s="201" t="s">
        <v>99</v>
      </c>
    </row>
    <row r="42" customFormat="false" ht="15" hidden="false" customHeight="false" outlineLevel="0" collapsed="false">
      <c r="A42" s="134" t="s">
        <v>34</v>
      </c>
      <c r="B42" s="34" t="s">
        <v>100</v>
      </c>
      <c r="C42" s="35" t="n">
        <f aca="false">C40*C33</f>
        <v>0.0715392</v>
      </c>
      <c r="D42" s="36" t="n">
        <f aca="false">D$13*C42</f>
        <v>201.586019328</v>
      </c>
      <c r="E42" s="135" t="s">
        <v>101</v>
      </c>
    </row>
    <row r="43" customFormat="false" ht="15" hidden="false" customHeight="false" outlineLevel="0" collapsed="false">
      <c r="A43" s="136"/>
      <c r="B43" s="137" t="s">
        <v>102</v>
      </c>
      <c r="C43" s="138" t="n">
        <f aca="false">SUM(C40:C42)</f>
        <v>0.2659392</v>
      </c>
      <c r="D43" s="139" t="n">
        <f aca="false">SUM(D40:D42)</f>
        <v>749.374115328</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1.972488</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1.972488</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0.725875584</v>
      </c>
      <c r="E52" s="135" t="s">
        <v>176</v>
      </c>
    </row>
    <row r="53" customFormat="false" ht="15" hidden="false" customHeight="false" outlineLevel="0" collapsed="false">
      <c r="A53" s="153"/>
      <c r="B53" s="137" t="s">
        <v>108</v>
      </c>
      <c r="C53" s="138" t="n">
        <f aca="false">SUM(C50:C52)</f>
        <v>0.0009576</v>
      </c>
      <c r="D53" s="139" t="n">
        <f aca="false">SUM(D50:D52)</f>
        <v>2.698363584</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5%*8.33%</f>
        <v>0.004165</v>
      </c>
      <c r="D58" s="158" t="n">
        <f aca="false">D$13*C58</f>
        <v>11.7363036</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C58*8%</f>
        <v>0.0003332</v>
      </c>
      <c r="D61" s="36" t="n">
        <f aca="false">D$13*C61</f>
        <v>0.938904288</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v>0.02</v>
      </c>
      <c r="D63" s="36" t="n">
        <f aca="false">D$13*C63</f>
        <v>56.3568</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(7/30)/12</f>
        <v>0.0194444444444444</v>
      </c>
      <c r="D65" s="70" t="n">
        <f aca="false">D$13*C65</f>
        <v>54.7913333333333</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C65*C33</f>
        <v>0.00715555555555556</v>
      </c>
      <c r="D67" s="70" t="n">
        <f aca="false">D$13*C67</f>
        <v>20.1632106666667</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v>0.02</v>
      </c>
      <c r="D70" s="36" t="n">
        <f aca="false">D$13*C70</f>
        <v>56.3568</v>
      </c>
      <c r="E70" s="34"/>
    </row>
    <row r="71" customFormat="false" ht="15" hidden="false" customHeight="false" outlineLevel="0" collapsed="false">
      <c r="A71" s="65"/>
      <c r="B71" s="66" t="s">
        <v>127</v>
      </c>
      <c r="C71" s="67" t="n">
        <f aca="false">SUM(C58:C70)</f>
        <v>0.0710982</v>
      </c>
      <c r="D71" s="68" t="n">
        <f aca="false">SUM(D58:D70)</f>
        <v>200.343351888</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146"/>
      <c r="B75" s="64"/>
      <c r="C75" s="41"/>
      <c r="D75" s="70"/>
      <c r="E75" s="133" t="s">
        <v>114</v>
      </c>
    </row>
    <row r="76" customFormat="false" ht="15" hidden="false" customHeight="false" outlineLevel="0" collapsed="false">
      <c r="A76" s="146" t="s">
        <v>24</v>
      </c>
      <c r="B76" s="64" t="s">
        <v>129</v>
      </c>
      <c r="C76" s="41" t="n">
        <f aca="false">(5/30)/12</f>
        <v>0.0138888888888889</v>
      </c>
      <c r="D76" s="70" t="n">
        <f aca="false">D$13*C76</f>
        <v>39.1366666666667</v>
      </c>
      <c r="E76" s="156" t="s">
        <v>130</v>
      </c>
    </row>
    <row r="77" customFormat="false" ht="15" hidden="false" customHeight="false" outlineLevel="0" collapsed="false">
      <c r="A77" s="130"/>
      <c r="B77" s="131"/>
      <c r="C77" s="165"/>
      <c r="D77" s="132"/>
      <c r="E77" s="131" t="s">
        <v>131</v>
      </c>
    </row>
    <row r="78" customFormat="false" ht="15" hidden="false" customHeight="false" outlineLevel="0" collapsed="false">
      <c r="A78" s="157" t="s">
        <v>27</v>
      </c>
      <c r="B78" s="64" t="s">
        <v>132</v>
      </c>
      <c r="C78" s="163" t="n">
        <v>0.00021</v>
      </c>
      <c r="D78" s="70" t="n">
        <f aca="false">D$13*C78</f>
        <v>0.5917464</v>
      </c>
      <c r="E78" s="64" t="s">
        <v>133</v>
      </c>
    </row>
    <row r="79" customFormat="false" ht="15" hidden="false" customHeight="false" outlineLevel="0" collapsed="false">
      <c r="A79" s="134"/>
      <c r="B79" s="34"/>
      <c r="C79" s="166"/>
      <c r="D79" s="36"/>
      <c r="E79" s="34" t="s">
        <v>134</v>
      </c>
    </row>
    <row r="80" customFormat="false" ht="15" hidden="false" customHeight="false" outlineLevel="0" collapsed="false">
      <c r="A80" s="146"/>
      <c r="B80" s="64"/>
      <c r="C80" s="161"/>
      <c r="D80" s="70"/>
      <c r="E80" s="167" t="s">
        <v>135</v>
      </c>
    </row>
    <row r="81" customFormat="false" ht="15" hidden="false" customHeight="false" outlineLevel="0" collapsed="false">
      <c r="A81" s="146" t="s">
        <v>34</v>
      </c>
      <c r="B81" s="64" t="s">
        <v>136</v>
      </c>
      <c r="C81" s="161" t="n">
        <f aca="false">(3/30)/12</f>
        <v>0.00833333333333333</v>
      </c>
      <c r="D81" s="70" t="n">
        <f aca="false">D$13*C81</f>
        <v>23.482</v>
      </c>
      <c r="E81" s="156" t="s">
        <v>137</v>
      </c>
    </row>
    <row r="82" customFormat="false" ht="15" hidden="false" customHeight="false" outlineLevel="0" collapsed="false">
      <c r="A82" s="33"/>
      <c r="B82" s="64"/>
      <c r="C82" s="162"/>
      <c r="D82" s="36"/>
      <c r="E82" s="156" t="s">
        <v>138</v>
      </c>
    </row>
    <row r="83" customFormat="false" ht="15" hidden="false" customHeight="false" outlineLevel="0" collapsed="false">
      <c r="A83" s="157" t="s">
        <v>65</v>
      </c>
      <c r="B83" s="131" t="s">
        <v>139</v>
      </c>
      <c r="C83" s="163" t="n">
        <f aca="false">(15/30)/12*0.1</f>
        <v>0.00416666666666667</v>
      </c>
      <c r="D83" s="70" t="n">
        <f aca="false">D$13*C83</f>
        <v>11.741</v>
      </c>
      <c r="E83" s="131" t="s">
        <v>140</v>
      </c>
    </row>
    <row r="84" customFormat="false" ht="15" hidden="false" customHeight="false" outlineLevel="0" collapsed="false">
      <c r="A84" s="157"/>
      <c r="B84" s="34"/>
      <c r="C84" s="163"/>
      <c r="D84" s="164"/>
      <c r="E84" s="34" t="s">
        <v>141</v>
      </c>
    </row>
    <row r="85" customFormat="false" ht="15" hidden="false" customHeight="false" outlineLevel="0" collapsed="false">
      <c r="A85" s="65"/>
      <c r="B85" s="66" t="s">
        <v>40</v>
      </c>
      <c r="C85" s="67" t="n">
        <f aca="false">SUM(C75:C84)</f>
        <v>0.0265988888888889</v>
      </c>
      <c r="D85" s="68" t="n">
        <f aca="false">SUM(D75:D84)</f>
        <v>74.9514130666667</v>
      </c>
      <c r="E85" s="62"/>
    </row>
    <row r="86" customFormat="false" ht="15" hidden="false" customHeight="false" outlineLevel="0" collapsed="false">
      <c r="A86" s="38" t="s">
        <v>78</v>
      </c>
      <c r="B86" s="62" t="s">
        <v>142</v>
      </c>
      <c r="C86" s="69" t="n">
        <f aca="false">12.5%*39.8%</f>
        <v>0.04975</v>
      </c>
      <c r="D86" s="70" t="n">
        <f aca="false">D$13*C86</f>
        <v>140.18754</v>
      </c>
      <c r="E86" s="131" t="s">
        <v>143</v>
      </c>
    </row>
    <row r="87" customFormat="false" ht="15" hidden="false" customHeight="false" outlineLevel="0" collapsed="false">
      <c r="A87" s="168"/>
      <c r="B87" s="169" t="s">
        <v>144</v>
      </c>
      <c r="C87" s="168"/>
      <c r="D87" s="170" t="n">
        <f aca="false">SUM(D85:D86)</f>
        <v>215.138953066667</v>
      </c>
      <c r="E87" s="34" t="s">
        <v>145</v>
      </c>
    </row>
    <row r="88" customFormat="false" ht="15" hidden="false" customHeight="false" outlineLevel="0" collapsed="false">
      <c r="A88" s="45"/>
      <c r="B88" s="46"/>
      <c r="C88" s="45"/>
      <c r="D88" s="48"/>
      <c r="E88" s="54"/>
    </row>
    <row r="89" customFormat="false" ht="15" hidden="false" customHeight="false" outlineLevel="0" collapsed="false">
      <c r="A89" s="38"/>
      <c r="B89" s="66" t="s">
        <v>146</v>
      </c>
      <c r="C89" s="67"/>
      <c r="D89" s="68" t="n">
        <f aca="false">D87+D71+D53+D43+D33+D21+D13</f>
        <v>5068.35990386667</v>
      </c>
      <c r="E89" s="62"/>
    </row>
    <row r="90" customFormat="false" ht="15" hidden="false" customHeight="false" outlineLevel="0" collapsed="false">
      <c r="A90" s="45"/>
      <c r="B90" s="46"/>
      <c r="C90" s="171"/>
      <c r="D90" s="48"/>
      <c r="E90" s="54"/>
    </row>
    <row r="91" customFormat="false" ht="15.75" hidden="false" customHeight="false" outlineLevel="0" collapsed="false">
      <c r="A91" s="45"/>
      <c r="B91" s="66" t="s">
        <v>147</v>
      </c>
      <c r="C91" s="67"/>
      <c r="D91" s="172" t="s">
        <v>209</v>
      </c>
      <c r="E91" s="173" t="n">
        <f aca="false">D89*D91</f>
        <v>20273.4396154667</v>
      </c>
    </row>
    <row r="92" customFormat="false" ht="15" hidden="false" customHeight="false" outlineLevel="0" collapsed="false">
      <c r="A92" s="74"/>
      <c r="B92" s="107"/>
      <c r="C92" s="74"/>
      <c r="D92" s="108"/>
      <c r="E92" s="107"/>
    </row>
    <row r="93" customFormat="false" ht="15" hidden="false" customHeight="false" outlineLevel="0" collapsed="false">
      <c r="A93" s="23"/>
      <c r="B93" s="24" t="s">
        <v>20</v>
      </c>
      <c r="C93" s="25"/>
      <c r="D93" s="26"/>
      <c r="E93" s="27"/>
    </row>
    <row r="94" customFormat="false" ht="15" hidden="false" customHeight="false" outlineLevel="0" collapsed="false">
      <c r="A94" s="28"/>
      <c r="B94" s="29"/>
      <c r="C94" s="30" t="s">
        <v>21</v>
      </c>
      <c r="D94" s="31" t="s">
        <v>22</v>
      </c>
      <c r="E94" s="32" t="s">
        <v>23</v>
      </c>
    </row>
    <row r="95" customFormat="false" ht="15" hidden="false" customHeight="false" outlineLevel="0" collapsed="false">
      <c r="A95" s="33" t="s">
        <v>24</v>
      </c>
      <c r="B95" s="34" t="s">
        <v>25</v>
      </c>
      <c r="C95" s="35" t="n">
        <v>0</v>
      </c>
      <c r="D95" s="36" t="n">
        <f aca="false">E91*C95</f>
        <v>0</v>
      </c>
      <c r="E95" s="37" t="s">
        <v>26</v>
      </c>
    </row>
    <row r="96" customFormat="false" ht="15" hidden="false" customHeight="false" outlineLevel="0" collapsed="false">
      <c r="A96" s="38" t="s">
        <v>27</v>
      </c>
      <c r="B96" s="34" t="s">
        <v>28</v>
      </c>
      <c r="C96" s="35" t="n">
        <v>0</v>
      </c>
      <c r="D96" s="60" t="n">
        <f aca="false">(E91+D95)*C96</f>
        <v>0</v>
      </c>
      <c r="E96" s="37" t="s">
        <v>29</v>
      </c>
    </row>
    <row r="97" customFormat="false" ht="15" hidden="false" customHeight="false" outlineLevel="0" collapsed="false">
      <c r="A97" s="145"/>
      <c r="B97" s="40" t="s">
        <v>30</v>
      </c>
      <c r="C97" s="41"/>
      <c r="D97" s="42" t="n">
        <f aca="false">SUM(D95:D96)</f>
        <v>0</v>
      </c>
      <c r="E97" s="43"/>
    </row>
    <row r="98" customFormat="false" ht="12.8" hidden="false" customHeight="false" outlineLevel="0" collapsed="false">
      <c r="A98" s="136" t="s">
        <v>149</v>
      </c>
      <c r="B98" s="174" t="s">
        <v>150</v>
      </c>
      <c r="C98" s="175"/>
      <c r="D98" s="176"/>
      <c r="E98" s="177"/>
    </row>
    <row r="99" customFormat="false" ht="15" hidden="false" customHeight="false" outlineLevel="0" collapsed="false">
      <c r="A99" s="45"/>
      <c r="B99" s="46"/>
      <c r="C99" s="47"/>
      <c r="D99" s="48"/>
      <c r="E99" s="49"/>
    </row>
    <row r="100" customFormat="false" ht="15" hidden="false" customHeight="false" outlineLevel="0" collapsed="false">
      <c r="A100" s="50"/>
      <c r="B100" s="51" t="s">
        <v>32</v>
      </c>
      <c r="C100" s="52"/>
      <c r="D100" s="31" t="n">
        <f aca="false">(E91+D97)/(1-6.65%)</f>
        <v>21717.6642908052</v>
      </c>
      <c r="E100" s="53"/>
    </row>
    <row r="101" customFormat="false" ht="15" hidden="false" customHeight="false" outlineLevel="0" collapsed="false">
      <c r="A101" s="140"/>
      <c r="B101" s="141"/>
      <c r="C101" s="142"/>
      <c r="D101" s="143"/>
      <c r="E101" s="178"/>
    </row>
    <row r="102" customFormat="false" ht="15" hidden="false" customHeight="false" outlineLevel="0" collapsed="false">
      <c r="A102" s="23"/>
      <c r="B102" s="24" t="s">
        <v>33</v>
      </c>
      <c r="C102" s="56"/>
      <c r="D102" s="57"/>
      <c r="E102" s="58"/>
    </row>
    <row r="103" customFormat="false" ht="15" hidden="false" customHeight="false" outlineLevel="0" collapsed="false">
      <c r="A103" s="28"/>
      <c r="B103" s="29"/>
      <c r="C103" s="30" t="s">
        <v>21</v>
      </c>
      <c r="D103" s="59" t="s">
        <v>22</v>
      </c>
      <c r="E103" s="32" t="s">
        <v>23</v>
      </c>
    </row>
    <row r="104" customFormat="false" ht="15" hidden="false" customHeight="false" outlineLevel="0" collapsed="false">
      <c r="A104" s="33" t="s">
        <v>34</v>
      </c>
      <c r="B104" s="34" t="s">
        <v>35</v>
      </c>
      <c r="C104" s="35"/>
      <c r="D104" s="60"/>
      <c r="E104" s="61" t="s">
        <v>36</v>
      </c>
    </row>
    <row r="105" customFormat="false" ht="15" hidden="false" customHeight="false" outlineLevel="0" collapsed="false">
      <c r="A105" s="38"/>
      <c r="B105" s="62" t="s">
        <v>37</v>
      </c>
      <c r="C105" s="63" t="n">
        <v>0.0065</v>
      </c>
      <c r="D105" s="60" t="n">
        <f aca="false">$D$100*C105</f>
        <v>141.164817890234</v>
      </c>
      <c r="E105" s="64"/>
    </row>
    <row r="106" customFormat="false" ht="15" hidden="false" customHeight="false" outlineLevel="0" collapsed="false">
      <c r="A106" s="38"/>
      <c r="B106" s="62" t="s">
        <v>38</v>
      </c>
      <c r="C106" s="63" t="n">
        <v>0</v>
      </c>
      <c r="D106" s="60" t="n">
        <f aca="false">$D$100*C106</f>
        <v>0</v>
      </c>
      <c r="E106" s="64"/>
    </row>
    <row r="107" customFormat="false" ht="15" hidden="false" customHeight="false" outlineLevel="0" collapsed="false">
      <c r="A107" s="38"/>
      <c r="B107" s="62" t="s">
        <v>39</v>
      </c>
      <c r="C107" s="63" t="n">
        <v>0.03</v>
      </c>
      <c r="D107" s="60" t="n">
        <f aca="false">$D$100*C107</f>
        <v>651.529928724156</v>
      </c>
      <c r="E107" s="64"/>
    </row>
    <row r="108" customFormat="false" ht="15" hidden="false" customHeight="false" outlineLevel="0" collapsed="false">
      <c r="A108" s="38"/>
      <c r="B108" s="62"/>
      <c r="C108" s="63" t="n">
        <v>0</v>
      </c>
      <c r="D108" s="60" t="n">
        <f aca="false">D100*C108</f>
        <v>0</v>
      </c>
      <c r="E108" s="64"/>
    </row>
    <row r="109" customFormat="false" ht="15" hidden="false" customHeight="false" outlineLevel="0" collapsed="false">
      <c r="A109" s="65"/>
      <c r="B109" s="66" t="s">
        <v>40</v>
      </c>
      <c r="C109" s="67" t="n">
        <f aca="false">SUM(C105:C108)</f>
        <v>0.0365</v>
      </c>
      <c r="D109" s="68" t="n">
        <f aca="false">SUM(D105:D108)</f>
        <v>792.69474661439</v>
      </c>
      <c r="E109" s="34"/>
    </row>
    <row r="110" customFormat="false" ht="15" hidden="false" customHeight="false" outlineLevel="0" collapsed="false">
      <c r="A110" s="38"/>
      <c r="B110" s="62"/>
      <c r="C110" s="69"/>
      <c r="D110" s="70"/>
      <c r="E110" s="62"/>
    </row>
    <row r="111" customFormat="false" ht="15" hidden="false" customHeight="false" outlineLevel="0" collapsed="false">
      <c r="A111" s="38"/>
      <c r="B111" s="66" t="s">
        <v>41</v>
      </c>
      <c r="C111" s="38"/>
      <c r="D111" s="68" t="n">
        <f aca="false">D109+D100</f>
        <v>22510.3590374196</v>
      </c>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c r="C113" s="38"/>
      <c r="D113" s="68"/>
      <c r="E113" s="62"/>
    </row>
    <row r="114" customFormat="false" ht="15" hidden="false" customHeight="false" outlineLevel="0" collapsed="false">
      <c r="A114" s="38"/>
      <c r="B114" s="66" t="s">
        <v>42</v>
      </c>
      <c r="C114" s="38" t="n">
        <v>12</v>
      </c>
      <c r="D114" s="68" t="n">
        <f aca="false">D111*C114</f>
        <v>270124.308449035</v>
      </c>
      <c r="E114" s="62"/>
    </row>
    <row r="115" customFormat="false" ht="15" hidden="false" customHeight="false" outlineLevel="0" collapsed="false">
      <c r="A115" s="118"/>
      <c r="B115" s="115"/>
      <c r="C115" s="118"/>
      <c r="D115" s="117"/>
      <c r="E115" s="119"/>
    </row>
    <row r="116" s="179" customFormat="true" ht="9" hidden="false" customHeight="false" outlineLevel="0" collapsed="false"/>
    <row r="117" s="179" customFormat="true" ht="9" hidden="false" customHeight="false" outlineLevel="0" collapsed="false"/>
    <row r="118" s="179" customFormat="true" ht="13.4" hidden="false" customHeight="false" outlineLevel="0" collapsed="false">
      <c r="B118" s="180" t="s">
        <v>151</v>
      </c>
    </row>
    <row r="119" s="179" customFormat="true" ht="9" hidden="false" customHeight="false" outlineLevel="0" collapsed="false"/>
    <row r="120" s="179" customFormat="true" ht="9" hidden="false" customHeight="false" outlineLevel="0" collapsed="false"/>
    <row r="121" s="179" customFormat="true" ht="9" hidden="false" customHeight="false" outlineLevel="0" collapsed="false"/>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328" s="179" customFormat="true" ht="9"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398611111111111" right="0.294444444444444" top="1.05277777777778" bottom="1.05277777777778" header="0.7875" footer="0.7875"/>
  <pageSetup paperSize="9" scale="7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A1" activeCellId="0" sqref="A1"/>
    </sheetView>
  </sheetViews>
  <sheetFormatPr defaultColWidth="8.82421875" defaultRowHeight="15" zeroHeight="false" outlineLevelRow="0" outlineLevelCol="0"/>
  <cols>
    <col collapsed="false" customWidth="true" hidden="false" outlineLevel="0" max="1" min="1" style="71" width="8.14"/>
    <col collapsed="false" customWidth="true" hidden="false" outlineLevel="0" max="2" min="2" style="71" width="56.15"/>
    <col collapsed="false" customWidth="true" hidden="false" outlineLevel="0" max="4" min="4" style="71" width="13.02"/>
    <col collapsed="false" customWidth="true" hidden="false" outlineLevel="0" max="5" min="5" style="71" width="38.14"/>
  </cols>
  <sheetData>
    <row r="1" customFormat="false" ht="16.15" hidden="false" customHeight="false" outlineLevel="0" collapsed="false">
      <c r="A1" s="2" t="s">
        <v>0</v>
      </c>
      <c r="B1" s="2"/>
      <c r="C1" s="2"/>
      <c r="D1" s="2"/>
      <c r="E1" s="2"/>
    </row>
    <row r="2" customFormat="false" ht="15" hidden="false" customHeight="false" outlineLevel="0" collapsed="false">
      <c r="A2" s="72" t="s">
        <v>43</v>
      </c>
      <c r="B2" s="72"/>
      <c r="C2" s="72"/>
      <c r="D2" s="72"/>
      <c r="E2" s="72"/>
    </row>
    <row r="3" customFormat="false" ht="22.5" hidden="false" customHeight="true" outlineLevel="0" collapsed="false">
      <c r="A3" s="73" t="s">
        <v>44</v>
      </c>
      <c r="B3" s="73"/>
      <c r="C3" s="73"/>
      <c r="D3" s="73"/>
      <c r="E3" s="73"/>
    </row>
    <row r="4" customFormat="false" ht="12.8" hidden="false" customHeight="false" outlineLevel="0" collapsed="false">
      <c r="A4" s="74"/>
      <c r="B4" s="75" t="s">
        <v>45</v>
      </c>
      <c r="C4" s="75" t="s">
        <v>46</v>
      </c>
      <c r="D4" s="76" t="s">
        <v>47</v>
      </c>
      <c r="E4" s="77" t="s">
        <v>48</v>
      </c>
    </row>
    <row r="5" customFormat="false" ht="15" hidden="false" customHeight="false" outlineLevel="0" collapsed="false">
      <c r="A5" s="78"/>
      <c r="B5" s="79" t="s">
        <v>49</v>
      </c>
      <c r="C5" s="80"/>
      <c r="D5" s="80"/>
      <c r="E5" s="81" t="s">
        <v>50</v>
      </c>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1915.62</v>
      </c>
      <c r="E8" s="89" t="s">
        <v>54</v>
      </c>
    </row>
    <row r="9" customFormat="false" ht="15" hidden="false" customHeight="false" outlineLevel="0" collapsed="false">
      <c r="A9" s="92"/>
      <c r="B9" s="93"/>
      <c r="C9" s="94"/>
      <c r="D9" s="95"/>
      <c r="E9" s="93"/>
    </row>
    <row r="10" customFormat="false" ht="15" hidden="false" customHeight="false" outlineLevel="0" collapsed="false">
      <c r="A10" s="88" t="s">
        <v>27</v>
      </c>
      <c r="B10" s="89" t="s">
        <v>55</v>
      </c>
      <c r="C10" s="84"/>
      <c r="D10" s="87"/>
      <c r="E10" s="85"/>
    </row>
    <row r="11" customFormat="false" ht="15" hidden="false" customHeight="false" outlineLevel="0" collapsed="false">
      <c r="A11" s="96"/>
      <c r="B11" s="97"/>
      <c r="C11" s="98"/>
      <c r="D11" s="99"/>
      <c r="E11" s="97"/>
    </row>
    <row r="12" customFormat="false" ht="15" hidden="false" customHeight="false" outlineLevel="0" collapsed="false">
      <c r="A12" s="100"/>
      <c r="B12" s="101"/>
      <c r="C12" s="100"/>
      <c r="D12" s="102"/>
      <c r="E12" s="101"/>
    </row>
    <row r="13" customFormat="false" ht="15" hidden="false" customHeight="false" outlineLevel="0" collapsed="false">
      <c r="A13" s="78" t="s">
        <v>56</v>
      </c>
      <c r="B13" s="103" t="s">
        <v>57</v>
      </c>
      <c r="C13" s="104"/>
      <c r="D13" s="105" t="n">
        <f aca="false">D8+D11</f>
        <v>1915.62</v>
      </c>
      <c r="E13" s="106"/>
    </row>
    <row r="14" customFormat="false" ht="15"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f aca="false">(8*22)-(D13*6%)</f>
        <v>61.0628</v>
      </c>
      <c r="E17" s="119" t="s">
        <v>61</v>
      </c>
    </row>
    <row r="18" customFormat="false" ht="12.8" hidden="false" customHeight="false" outlineLevel="0" collapsed="false">
      <c r="A18" s="118" t="s">
        <v>27</v>
      </c>
      <c r="B18" s="119" t="s">
        <v>62</v>
      </c>
      <c r="C18" s="120" t="n">
        <v>0</v>
      </c>
      <c r="D18" s="121" t="n">
        <v>0</v>
      </c>
      <c r="E18" s="119" t="s">
        <v>63</v>
      </c>
    </row>
    <row r="19" customFormat="false" ht="12.8" hidden="false" customHeight="false" outlineLevel="0" collapsed="false">
      <c r="A19" s="118" t="s">
        <v>34</v>
      </c>
      <c r="B19" s="119" t="s">
        <v>64</v>
      </c>
      <c r="C19" s="120" t="n">
        <v>0</v>
      </c>
      <c r="D19" s="121" t="n">
        <v>41</v>
      </c>
      <c r="E19" s="119"/>
    </row>
    <row r="20" customFormat="false" ht="12.8" hidden="false" customHeight="false" outlineLevel="0" collapsed="false">
      <c r="A20" s="118" t="s">
        <v>65</v>
      </c>
      <c r="B20" s="119" t="s">
        <v>66</v>
      </c>
      <c r="C20" s="120"/>
      <c r="D20" s="121" t="n">
        <f aca="false">COPEIRO!D20</f>
        <v>5</v>
      </c>
      <c r="E20" s="119"/>
    </row>
    <row r="21" customFormat="false" ht="15" hidden="false" customHeight="false" outlineLevel="0" collapsed="false">
      <c r="A21" s="122"/>
      <c r="B21" s="115" t="s">
        <v>67</v>
      </c>
      <c r="C21" s="123" t="n">
        <f aca="false">SUM(C17:C20)</f>
        <v>0</v>
      </c>
      <c r="D21" s="117" t="n">
        <f aca="false">SUM(D17:D20)</f>
        <v>107.0628</v>
      </c>
      <c r="E21" s="119"/>
    </row>
    <row r="22" customFormat="false" ht="15" hidden="false" customHeight="false" outlineLevel="0" collapsed="false">
      <c r="A22" s="74"/>
      <c r="B22" s="107"/>
      <c r="C22" s="74"/>
      <c r="D22" s="108"/>
      <c r="E22" s="107"/>
    </row>
    <row r="23" customFormat="false" ht="13.8" hidden="false" customHeight="false" outlineLevel="0" collapsed="false">
      <c r="A23" s="109"/>
      <c r="B23" s="110" t="s">
        <v>68</v>
      </c>
      <c r="C23" s="111"/>
      <c r="D23" s="112"/>
      <c r="E23" s="113"/>
    </row>
    <row r="24" customFormat="false" ht="13.8" hidden="false" customHeight="false" outlineLevel="0" collapsed="false">
      <c r="A24" s="114"/>
      <c r="B24" s="115" t="s">
        <v>69</v>
      </c>
      <c r="C24" s="116" t="s">
        <v>21</v>
      </c>
      <c r="D24" s="117" t="s">
        <v>22</v>
      </c>
      <c r="E24" s="115" t="s">
        <v>23</v>
      </c>
    </row>
    <row r="25" customFormat="false" ht="13.8" hidden="false" customHeight="false" outlineLevel="0" collapsed="false">
      <c r="A25" s="118" t="s">
        <v>24</v>
      </c>
      <c r="B25" s="119" t="s">
        <v>70</v>
      </c>
      <c r="C25" s="120" t="n">
        <v>0.2</v>
      </c>
      <c r="D25" s="121" t="n">
        <f aca="false">D13*C25</f>
        <v>383.124</v>
      </c>
      <c r="E25" s="119" t="s">
        <v>71</v>
      </c>
    </row>
    <row r="26" customFormat="false" ht="13.8" hidden="false" customHeight="false" outlineLevel="0" collapsed="false">
      <c r="A26" s="118" t="s">
        <v>27</v>
      </c>
      <c r="B26" s="119" t="s">
        <v>72</v>
      </c>
      <c r="C26" s="120" t="n">
        <v>0.08</v>
      </c>
      <c r="D26" s="121" t="n">
        <f aca="false">D$13*C26</f>
        <v>153.2496</v>
      </c>
      <c r="E26" s="119" t="s">
        <v>73</v>
      </c>
    </row>
    <row r="27" customFormat="false" ht="13.8" hidden="false" customHeight="false" outlineLevel="0" collapsed="false">
      <c r="A27" s="118" t="s">
        <v>34</v>
      </c>
      <c r="B27" s="119" t="s">
        <v>74</v>
      </c>
      <c r="C27" s="120" t="n">
        <v>0.025</v>
      </c>
      <c r="D27" s="121" t="n">
        <f aca="false">D$13*C27</f>
        <v>47.8905</v>
      </c>
      <c r="E27" s="119" t="s">
        <v>75</v>
      </c>
    </row>
    <row r="28" customFormat="false" ht="13.8" hidden="false" customHeight="false" outlineLevel="0" collapsed="false">
      <c r="A28" s="118" t="s">
        <v>65</v>
      </c>
      <c r="B28" s="119" t="s">
        <v>76</v>
      </c>
      <c r="C28" s="120" t="n">
        <v>0.01</v>
      </c>
      <c r="D28" s="121" t="n">
        <f aca="false">D$13*C28</f>
        <v>19.1562</v>
      </c>
      <c r="E28" s="119" t="s">
        <v>77</v>
      </c>
    </row>
    <row r="29" customFormat="false" ht="13.8" hidden="false" customHeight="false" outlineLevel="0" collapsed="false">
      <c r="A29" s="118" t="s">
        <v>78</v>
      </c>
      <c r="B29" s="119" t="s">
        <v>79</v>
      </c>
      <c r="C29" s="120" t="n">
        <v>0.025</v>
      </c>
      <c r="D29" s="121" t="n">
        <f aca="false">D$13*C29</f>
        <v>47.8905</v>
      </c>
      <c r="E29" s="119" t="s">
        <v>80</v>
      </c>
    </row>
    <row r="30" customFormat="false" ht="13.8" hidden="false" customHeight="false" outlineLevel="0" collapsed="false">
      <c r="A30" s="118" t="s">
        <v>81</v>
      </c>
      <c r="B30" s="119" t="s">
        <v>82</v>
      </c>
      <c r="C30" s="120" t="n">
        <v>0.002</v>
      </c>
      <c r="D30" s="121" t="n">
        <f aca="false">D$13*C30</f>
        <v>3.83124</v>
      </c>
      <c r="E30" s="119" t="s">
        <v>83</v>
      </c>
    </row>
    <row r="31" customFormat="false" ht="13.8" hidden="false" customHeight="false" outlineLevel="0" collapsed="false">
      <c r="A31" s="118" t="s">
        <v>84</v>
      </c>
      <c r="B31" s="119" t="s">
        <v>85</v>
      </c>
      <c r="C31" s="120" t="n">
        <v>0.006</v>
      </c>
      <c r="D31" s="121" t="n">
        <f aca="false">D$13*C31</f>
        <v>11.49372</v>
      </c>
      <c r="E31" s="119" t="s">
        <v>86</v>
      </c>
    </row>
    <row r="32" customFormat="false" ht="13.8" hidden="false" customHeight="false" outlineLevel="0" collapsed="false">
      <c r="A32" s="38" t="s">
        <v>87</v>
      </c>
      <c r="B32" s="62" t="s">
        <v>88</v>
      </c>
      <c r="C32" s="63" t="n">
        <f aca="false">ALMOXARIFE!C32</f>
        <v>0.02</v>
      </c>
      <c r="D32" s="60" t="n">
        <f aca="false">D$13*C32</f>
        <v>38.3124</v>
      </c>
      <c r="E32" s="62" t="s">
        <v>89</v>
      </c>
    </row>
    <row r="33" customFormat="false" ht="13.8" hidden="false" customHeight="false" outlineLevel="0" collapsed="false">
      <c r="A33" s="38"/>
      <c r="B33" s="66" t="s">
        <v>90</v>
      </c>
      <c r="C33" s="67" t="n">
        <f aca="false">SUM(C25:C32)</f>
        <v>0.368</v>
      </c>
      <c r="D33" s="68" t="n">
        <f aca="false">SUM(D25:D32)</f>
        <v>704.94816</v>
      </c>
      <c r="E33" s="62"/>
    </row>
    <row r="34" customFormat="false" ht="13.8"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159.571146</v>
      </c>
      <c r="E37" s="119" t="s">
        <v>93</v>
      </c>
    </row>
    <row r="38" customFormat="false" ht="15" hidden="false" customHeight="false" outlineLevel="0" collapsed="false">
      <c r="A38" s="118" t="s">
        <v>27</v>
      </c>
      <c r="B38" s="93" t="s">
        <v>94</v>
      </c>
      <c r="C38" s="124" t="n">
        <v>0.0833</v>
      </c>
      <c r="D38" s="121" t="n">
        <f aca="false">D$13*C38</f>
        <v>159.571146</v>
      </c>
      <c r="E38" s="125" t="s">
        <v>95</v>
      </c>
    </row>
    <row r="39" customFormat="false" ht="15" hidden="false" customHeight="false" outlineLevel="0" collapsed="false">
      <c r="A39" s="118" t="s">
        <v>34</v>
      </c>
      <c r="B39" s="119" t="s">
        <v>96</v>
      </c>
      <c r="C39" s="120" t="n">
        <v>0.0278</v>
      </c>
      <c r="D39" s="121" t="n">
        <f aca="false">D$13*C39</f>
        <v>53.254236</v>
      </c>
      <c r="E39" s="119" t="s">
        <v>97</v>
      </c>
    </row>
    <row r="40" customFormat="false" ht="15" hidden="false" customHeight="false" outlineLevel="0" collapsed="false">
      <c r="A40" s="126"/>
      <c r="B40" s="127" t="s">
        <v>98</v>
      </c>
      <c r="C40" s="128" t="n">
        <f aca="false">SUM(C37:C39)</f>
        <v>0.1944</v>
      </c>
      <c r="D40" s="129" t="n">
        <f aca="false">SUM(D37:D39)</f>
        <v>372.396528</v>
      </c>
      <c r="E40" s="85"/>
    </row>
    <row r="41" customFormat="false" ht="15" hidden="false" customHeight="false" outlineLevel="0" collapsed="false">
      <c r="A41" s="130"/>
      <c r="B41" s="131"/>
      <c r="C41" s="69"/>
      <c r="D41" s="132"/>
      <c r="E41" s="133" t="s">
        <v>99</v>
      </c>
    </row>
    <row r="42" customFormat="false" ht="15" hidden="false" customHeight="false" outlineLevel="0" collapsed="false">
      <c r="A42" s="134" t="s">
        <v>34</v>
      </c>
      <c r="B42" s="34" t="s">
        <v>100</v>
      </c>
      <c r="C42" s="35" t="n">
        <f aca="false">C40*C33</f>
        <v>0.0715392</v>
      </c>
      <c r="D42" s="36" t="n">
        <f aca="false">D$13*C42</f>
        <v>137.041922304</v>
      </c>
      <c r="E42" s="135" t="s">
        <v>101</v>
      </c>
    </row>
    <row r="43" customFormat="false" ht="15" hidden="false" customHeight="false" outlineLevel="0" collapsed="false">
      <c r="A43" s="136"/>
      <c r="B43" s="137" t="s">
        <v>102</v>
      </c>
      <c r="C43" s="138" t="n">
        <f aca="false">SUM(C40:C42)</f>
        <v>0.2659392</v>
      </c>
      <c r="D43" s="139" t="n">
        <f aca="false">SUM(D40:D42)</f>
        <v>509.438450304</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1.340934</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1.340934</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0.493463712</v>
      </c>
      <c r="E52" s="135"/>
    </row>
    <row r="53" customFormat="false" ht="15" hidden="false" customHeight="false" outlineLevel="0" collapsed="false">
      <c r="A53" s="153"/>
      <c r="B53" s="137" t="s">
        <v>108</v>
      </c>
      <c r="C53" s="138" t="n">
        <f aca="false">SUM(C50:C52)</f>
        <v>0.0009576</v>
      </c>
      <c r="D53" s="139" t="n">
        <f aca="false">SUM(D50:D52)</f>
        <v>1.834397712</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5%*8.33%</f>
        <v>0.004165</v>
      </c>
      <c r="D58" s="158" t="n">
        <f aca="false">D$13*C58</f>
        <v>7.9785573</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C58*8%</f>
        <v>0.0003332</v>
      </c>
      <c r="D61" s="36" t="n">
        <f aca="false">D$13*C61</f>
        <v>0.638284584</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v>0.02</v>
      </c>
      <c r="D63" s="36" t="n">
        <f aca="false">D$13*C63</f>
        <v>38.3124</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(7/30)/12</f>
        <v>0.0194444444444444</v>
      </c>
      <c r="D65" s="70" t="n">
        <f aca="false">D$13*C65</f>
        <v>37.2481666666667</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C65*C33</f>
        <v>0.00715555555555556</v>
      </c>
      <c r="D67" s="70" t="n">
        <f aca="false">D$13*C67</f>
        <v>13.7073253333333</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v>0.02</v>
      </c>
      <c r="D70" s="36" t="n">
        <f aca="false">D$13*C70</f>
        <v>38.3124</v>
      </c>
      <c r="E70" s="34"/>
    </row>
    <row r="71" customFormat="false" ht="15" hidden="false" customHeight="false" outlineLevel="0" collapsed="false">
      <c r="A71" s="65"/>
      <c r="B71" s="66" t="s">
        <v>127</v>
      </c>
      <c r="C71" s="67" t="n">
        <f aca="false">SUM(C58:C70)</f>
        <v>0.0710982</v>
      </c>
      <c r="D71" s="68" t="n">
        <f aca="false">SUM(D58:D70)</f>
        <v>136.197133884</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46"/>
      <c r="B74" s="64"/>
      <c r="C74" s="41"/>
      <c r="D74" s="70"/>
      <c r="E74" s="133" t="s">
        <v>114</v>
      </c>
    </row>
    <row r="75" customFormat="false" ht="15" hidden="false" customHeight="false" outlineLevel="0" collapsed="false">
      <c r="A75" s="146" t="s">
        <v>24</v>
      </c>
      <c r="B75" s="64" t="s">
        <v>129</v>
      </c>
      <c r="C75" s="41" t="n">
        <f aca="false">(5/30)/12</f>
        <v>0.0138888888888889</v>
      </c>
      <c r="D75" s="70" t="n">
        <f aca="false">D$13*C75</f>
        <v>26.6058333333333</v>
      </c>
      <c r="E75" s="156" t="s">
        <v>130</v>
      </c>
    </row>
    <row r="76" customFormat="false" ht="15" hidden="false" customHeight="false" outlineLevel="0" collapsed="false">
      <c r="A76" s="130"/>
      <c r="B76" s="131"/>
      <c r="C76" s="165"/>
      <c r="D76" s="132"/>
      <c r="E76" s="131" t="s">
        <v>131</v>
      </c>
    </row>
    <row r="77" customFormat="false" ht="15" hidden="false" customHeight="false" outlineLevel="0" collapsed="false">
      <c r="A77" s="157" t="s">
        <v>27</v>
      </c>
      <c r="B77" s="64" t="s">
        <v>132</v>
      </c>
      <c r="C77" s="163" t="n">
        <v>0.00021</v>
      </c>
      <c r="D77" s="70" t="n">
        <f aca="false">D$13*C77</f>
        <v>0.4022802</v>
      </c>
      <c r="E77" s="64" t="s">
        <v>133</v>
      </c>
    </row>
    <row r="78" customFormat="false" ht="15" hidden="false" customHeight="false" outlineLevel="0" collapsed="false">
      <c r="A78" s="134"/>
      <c r="B78" s="34"/>
      <c r="C78" s="166"/>
      <c r="D78" s="36"/>
      <c r="E78" s="34" t="s">
        <v>134</v>
      </c>
    </row>
    <row r="79" customFormat="false" ht="15" hidden="false" customHeight="false" outlineLevel="0" collapsed="false">
      <c r="A79" s="146"/>
      <c r="B79" s="64"/>
      <c r="C79" s="161"/>
      <c r="D79" s="70"/>
      <c r="E79" s="167" t="s">
        <v>135</v>
      </c>
    </row>
    <row r="80" customFormat="false" ht="15" hidden="false" customHeight="false" outlineLevel="0" collapsed="false">
      <c r="A80" s="146" t="s">
        <v>34</v>
      </c>
      <c r="B80" s="64" t="s">
        <v>136</v>
      </c>
      <c r="C80" s="161" t="n">
        <f aca="false">(3/30)/12</f>
        <v>0.00833333333333333</v>
      </c>
      <c r="D80" s="70" t="n">
        <f aca="false">D$13*C80</f>
        <v>15.9635</v>
      </c>
      <c r="E80" s="156" t="s">
        <v>137</v>
      </c>
    </row>
    <row r="81" customFormat="false" ht="15" hidden="false" customHeight="false" outlineLevel="0" collapsed="false">
      <c r="A81" s="33"/>
      <c r="B81" s="64"/>
      <c r="C81" s="162"/>
      <c r="D81" s="36"/>
      <c r="E81" s="156" t="s">
        <v>138</v>
      </c>
    </row>
    <row r="82" customFormat="false" ht="15" hidden="false" customHeight="false" outlineLevel="0" collapsed="false">
      <c r="A82" s="157" t="s">
        <v>65</v>
      </c>
      <c r="B82" s="131" t="s">
        <v>139</v>
      </c>
      <c r="C82" s="163" t="n">
        <f aca="false">(15/30)/12*0.1</f>
        <v>0.00416666666666667</v>
      </c>
      <c r="D82" s="70" t="n">
        <f aca="false">D$13*C82</f>
        <v>7.98175</v>
      </c>
      <c r="E82" s="131" t="s">
        <v>140</v>
      </c>
    </row>
    <row r="83" customFormat="false" ht="15" hidden="false" customHeight="false" outlineLevel="0" collapsed="false">
      <c r="A83" s="157"/>
      <c r="B83" s="34"/>
      <c r="C83" s="163"/>
      <c r="D83" s="164"/>
      <c r="E83" s="34" t="s">
        <v>141</v>
      </c>
    </row>
    <row r="84" customFormat="false" ht="15" hidden="false" customHeight="false" outlineLevel="0" collapsed="false">
      <c r="A84" s="65"/>
      <c r="B84" s="66" t="s">
        <v>40</v>
      </c>
      <c r="C84" s="67" t="n">
        <f aca="false">SUM(C74:C83)</f>
        <v>0.0265988888888889</v>
      </c>
      <c r="D84" s="68" t="n">
        <f aca="false">SUM(D74:D83)</f>
        <v>50.9533635333333</v>
      </c>
      <c r="E84" s="62"/>
    </row>
    <row r="85" customFormat="false" ht="15" hidden="false" customHeight="false" outlineLevel="0" collapsed="false">
      <c r="A85" s="38" t="s">
        <v>78</v>
      </c>
      <c r="B85" s="62" t="s">
        <v>142</v>
      </c>
      <c r="C85" s="69" t="n">
        <f aca="false">C84*C33</f>
        <v>0.00978839111111111</v>
      </c>
      <c r="D85" s="70" t="n">
        <f aca="false">D$13*C85</f>
        <v>18.7508377802667</v>
      </c>
      <c r="E85" s="131" t="s">
        <v>143</v>
      </c>
    </row>
    <row r="86" customFormat="false" ht="15" hidden="false" customHeight="false" outlineLevel="0" collapsed="false">
      <c r="A86" s="168"/>
      <c r="B86" s="169" t="s">
        <v>144</v>
      </c>
      <c r="C86" s="168"/>
      <c r="D86" s="170" t="n">
        <f aca="false">SUM(D84:D85)</f>
        <v>69.7042013136</v>
      </c>
      <c r="E86" s="34" t="s">
        <v>145</v>
      </c>
    </row>
    <row r="87" customFormat="false" ht="15" hidden="false" customHeight="false" outlineLevel="0" collapsed="false">
      <c r="A87" s="45"/>
      <c r="B87" s="46"/>
      <c r="C87" s="45"/>
      <c r="D87" s="48"/>
      <c r="E87" s="54"/>
    </row>
    <row r="88" customFormat="false" ht="15" hidden="false" customHeight="false" outlineLevel="0" collapsed="false">
      <c r="A88" s="38"/>
      <c r="B88" s="66" t="s">
        <v>146</v>
      </c>
      <c r="C88" s="67"/>
      <c r="D88" s="68" t="n">
        <f aca="false">D86+D71+D53+D43+D33+D21+D13</f>
        <v>3444.8051432136</v>
      </c>
      <c r="E88" s="62"/>
    </row>
    <row r="89" customFormat="false" ht="15" hidden="false" customHeight="false" outlineLevel="0" collapsed="false">
      <c r="A89" s="45"/>
      <c r="B89" s="46"/>
      <c r="C89" s="171"/>
      <c r="D89" s="48"/>
      <c r="E89" s="54"/>
    </row>
    <row r="90" customFormat="false" ht="15.75" hidden="false" customHeight="false" outlineLevel="0" collapsed="false">
      <c r="A90" s="45"/>
      <c r="B90" s="66" t="s">
        <v>147</v>
      </c>
      <c r="C90" s="67"/>
      <c r="D90" s="172" t="s">
        <v>148</v>
      </c>
      <c r="E90" s="173" t="n">
        <f aca="false">D88*D90</f>
        <v>6889.6102864272</v>
      </c>
    </row>
    <row r="91" customFormat="false" ht="15" hidden="false" customHeight="false" outlineLevel="0" collapsed="false">
      <c r="A91" s="74"/>
      <c r="B91" s="107"/>
      <c r="C91" s="74"/>
      <c r="D91" s="108"/>
      <c r="E91" s="107"/>
    </row>
    <row r="92" customFormat="false" ht="15" hidden="false" customHeight="false" outlineLevel="0" collapsed="false">
      <c r="A92" s="23"/>
      <c r="B92" s="24" t="s">
        <v>20</v>
      </c>
      <c r="C92" s="25"/>
      <c r="D92" s="26"/>
      <c r="E92" s="27"/>
    </row>
    <row r="93" customFormat="false" ht="15" hidden="false" customHeight="false" outlineLevel="0" collapsed="false">
      <c r="A93" s="28"/>
      <c r="B93" s="29"/>
      <c r="C93" s="30" t="s">
        <v>21</v>
      </c>
      <c r="D93" s="31" t="s">
        <v>22</v>
      </c>
      <c r="E93" s="32" t="s">
        <v>23</v>
      </c>
    </row>
    <row r="94" customFormat="false" ht="15" hidden="false" customHeight="false" outlineLevel="0" collapsed="false">
      <c r="A94" s="33" t="s">
        <v>24</v>
      </c>
      <c r="B94" s="34" t="s">
        <v>25</v>
      </c>
      <c r="C94" s="35" t="n">
        <v>0</v>
      </c>
      <c r="D94" s="36" t="n">
        <f aca="false">E90*C94</f>
        <v>0</v>
      </c>
      <c r="E94" s="37" t="s">
        <v>26</v>
      </c>
    </row>
    <row r="95" customFormat="false" ht="15" hidden="false" customHeight="false" outlineLevel="0" collapsed="false">
      <c r="A95" s="38" t="s">
        <v>27</v>
      </c>
      <c r="B95" s="34" t="s">
        <v>28</v>
      </c>
      <c r="C95" s="35" t="n">
        <v>0</v>
      </c>
      <c r="D95" s="60" t="n">
        <f aca="false">(E90+D94)*C95</f>
        <v>0</v>
      </c>
      <c r="E95" s="37" t="s">
        <v>29</v>
      </c>
    </row>
    <row r="96" customFormat="false" ht="15" hidden="false" customHeight="false" outlineLevel="0" collapsed="false">
      <c r="A96" s="145"/>
      <c r="B96" s="40" t="s">
        <v>30</v>
      </c>
      <c r="C96" s="41"/>
      <c r="D96" s="42" t="n">
        <f aca="false">SUM(D94:D95)</f>
        <v>0</v>
      </c>
      <c r="E96" s="43"/>
    </row>
    <row r="97" customFormat="false" ht="13.8" hidden="false" customHeight="false" outlineLevel="0" collapsed="false">
      <c r="A97" s="136" t="s">
        <v>149</v>
      </c>
      <c r="B97" s="174" t="s">
        <v>150</v>
      </c>
      <c r="C97" s="175"/>
      <c r="D97" s="176"/>
      <c r="E97" s="177"/>
    </row>
    <row r="98" customFormat="false" ht="15" hidden="false" customHeight="false" outlineLevel="0" collapsed="false">
      <c r="A98" s="45"/>
      <c r="B98" s="46"/>
      <c r="C98" s="47"/>
      <c r="D98" s="48"/>
      <c r="E98" s="49"/>
    </row>
    <row r="99" customFormat="false" ht="15" hidden="false" customHeight="false" outlineLevel="0" collapsed="false">
      <c r="A99" s="50"/>
      <c r="B99" s="51" t="s">
        <v>32</v>
      </c>
      <c r="C99" s="52"/>
      <c r="D99" s="31" t="n">
        <f aca="false">(E90+D96)/(1-6.65%)</f>
        <v>7380.40737699754</v>
      </c>
      <c r="E99" s="53"/>
    </row>
    <row r="100" customFormat="false" ht="15" hidden="false" customHeight="false" outlineLevel="0" collapsed="false">
      <c r="A100" s="140"/>
      <c r="B100" s="141"/>
      <c r="C100" s="142"/>
      <c r="D100" s="143"/>
      <c r="E100" s="178"/>
    </row>
    <row r="101" customFormat="false" ht="15" hidden="false" customHeight="false" outlineLevel="0" collapsed="false">
      <c r="A101" s="23"/>
      <c r="B101" s="24" t="s">
        <v>33</v>
      </c>
      <c r="C101" s="56"/>
      <c r="D101" s="57"/>
      <c r="E101" s="58"/>
    </row>
    <row r="102" customFormat="false" ht="15" hidden="false" customHeight="false" outlineLevel="0" collapsed="false">
      <c r="A102" s="28"/>
      <c r="B102" s="29"/>
      <c r="C102" s="30" t="s">
        <v>21</v>
      </c>
      <c r="D102" s="59" t="s">
        <v>22</v>
      </c>
      <c r="E102" s="32" t="s">
        <v>23</v>
      </c>
    </row>
    <row r="103" customFormat="false" ht="15" hidden="false" customHeight="false" outlineLevel="0" collapsed="false">
      <c r="A103" s="33" t="s">
        <v>34</v>
      </c>
      <c r="B103" s="34" t="s">
        <v>35</v>
      </c>
      <c r="C103" s="35"/>
      <c r="D103" s="60"/>
      <c r="E103" s="61" t="s">
        <v>36</v>
      </c>
    </row>
    <row r="104" customFormat="false" ht="15" hidden="false" customHeight="false" outlineLevel="0" collapsed="false">
      <c r="A104" s="38"/>
      <c r="B104" s="62" t="s">
        <v>37</v>
      </c>
      <c r="C104" s="63" t="n">
        <v>0.0165</v>
      </c>
      <c r="D104" s="60" t="n">
        <f aca="false">$D$99*C104</f>
        <v>121.776721720459</v>
      </c>
      <c r="E104" s="64"/>
    </row>
    <row r="105" customFormat="false" ht="15" hidden="false" customHeight="false" outlineLevel="0" collapsed="false">
      <c r="A105" s="38"/>
      <c r="B105" s="62" t="s">
        <v>38</v>
      </c>
      <c r="C105" s="63" t="n">
        <v>0.076</v>
      </c>
      <c r="D105" s="60" t="n">
        <f aca="false">$D$99*C105</f>
        <v>560.910960651813</v>
      </c>
      <c r="E105" s="64"/>
    </row>
    <row r="106" customFormat="false" ht="15" hidden="false" customHeight="false" outlineLevel="0" collapsed="false">
      <c r="A106" s="38"/>
      <c r="B106" s="62" t="s">
        <v>39</v>
      </c>
      <c r="C106" s="63" t="n">
        <v>0.03</v>
      </c>
      <c r="D106" s="60" t="n">
        <f aca="false">$D$99*C106</f>
        <v>221.412221309926</v>
      </c>
      <c r="E106" s="64"/>
    </row>
    <row r="107" customFormat="false" ht="15" hidden="false" customHeight="false" outlineLevel="0" collapsed="false">
      <c r="A107" s="38"/>
      <c r="B107" s="62"/>
      <c r="C107" s="63"/>
      <c r="D107" s="60" t="n">
        <f aca="false">D99*C107</f>
        <v>0</v>
      </c>
      <c r="E107" s="64"/>
    </row>
    <row r="108" customFormat="false" ht="15" hidden="false" customHeight="false" outlineLevel="0" collapsed="false">
      <c r="A108" s="65"/>
      <c r="B108" s="66" t="s">
        <v>40</v>
      </c>
      <c r="C108" s="67" t="n">
        <f aca="false">SUM(C104:C107)</f>
        <v>0.1225</v>
      </c>
      <c r="D108" s="68" t="n">
        <f aca="false">SUM(D104:D107)</f>
        <v>904.099903682198</v>
      </c>
      <c r="E108" s="34"/>
    </row>
    <row r="109" customFormat="false" ht="15" hidden="false" customHeight="false" outlineLevel="0" collapsed="false">
      <c r="A109" s="38"/>
      <c r="B109" s="62"/>
      <c r="C109" s="69"/>
      <c r="D109" s="70"/>
      <c r="E109" s="62"/>
    </row>
    <row r="110" customFormat="false" ht="15" hidden="false" customHeight="false" outlineLevel="0" collapsed="false">
      <c r="A110" s="38"/>
      <c r="B110" s="66" t="s">
        <v>41</v>
      </c>
      <c r="C110" s="38"/>
      <c r="D110" s="68" t="n">
        <f aca="false">D108+D99</f>
        <v>8284.50728067974</v>
      </c>
      <c r="E110" s="62"/>
    </row>
    <row r="111" customFormat="false" ht="15" hidden="false" customHeight="false" outlineLevel="0" collapsed="false">
      <c r="A111" s="38"/>
      <c r="B111" s="66"/>
      <c r="C111" s="38"/>
      <c r="D111" s="68"/>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t="s">
        <v>42</v>
      </c>
      <c r="C113" s="38" t="n">
        <v>12</v>
      </c>
      <c r="D113" s="68" t="n">
        <f aca="false">D110*C113</f>
        <v>99414.0873681568</v>
      </c>
      <c r="E113" s="62"/>
    </row>
    <row r="114" customFormat="false" ht="15" hidden="false" customHeight="false" outlineLevel="0" collapsed="false">
      <c r="A114" s="38"/>
      <c r="B114" s="66"/>
      <c r="C114" s="38"/>
      <c r="D114" s="68"/>
      <c r="E114" s="62"/>
    </row>
    <row r="115" customFormat="false" ht="15" hidden="false" customHeight="false" outlineLevel="0" collapsed="false">
      <c r="A115" s="38"/>
      <c r="B115" s="66"/>
      <c r="C115" s="38"/>
      <c r="D115" s="68"/>
      <c r="E115" s="62"/>
    </row>
    <row r="116" customFormat="false" ht="15" hidden="false" customHeight="false" outlineLevel="0" collapsed="false">
      <c r="A116" s="179"/>
      <c r="B116" s="179"/>
      <c r="C116" s="179"/>
      <c r="D116" s="179"/>
      <c r="E116" s="179"/>
    </row>
    <row r="117" customFormat="false" ht="15" hidden="false" customHeight="false" outlineLevel="0" collapsed="false">
      <c r="A117" s="179"/>
      <c r="B117" s="179"/>
      <c r="C117" s="179"/>
      <c r="D117" s="179"/>
      <c r="E117" s="179"/>
    </row>
    <row r="118" customFormat="false" ht="13.8" hidden="false" customHeight="false" outlineLevel="0" collapsed="false">
      <c r="A118" s="179"/>
      <c r="B118" s="180" t="s">
        <v>151</v>
      </c>
      <c r="C118" s="179"/>
      <c r="D118" s="179"/>
      <c r="E118" s="179"/>
    </row>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true" verticalCentered="false"/>
  <pageMargins left="0.118055555555556" right="0.0395833333333333" top="0.659027777777778" bottom="0.540972222222222" header="0.39375" footer="0.275694444444444"/>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8.4"/>
    <col collapsed="false" customWidth="true" hidden="false" outlineLevel="0" max="4" min="4" style="182" width="15.15"/>
    <col collapsed="false" customWidth="true" hidden="false" outlineLevel="0" max="5" min="5" style="179" width="40.57"/>
    <col collapsed="false" customWidth="false" hidden="false" outlineLevel="0" max="7" min="6" style="179" width="9.13"/>
    <col collapsed="false" customWidth="true" hidden="false" outlineLevel="0" max="8" min="8" style="179" width="10.71"/>
    <col collapsed="false" customWidth="false" hidden="false" outlineLevel="0" max="1019" min="9" style="179" width="9.13"/>
    <col collapsed="false" customWidth="true" hidden="false" outlineLevel="0" max="1021" min="1020" style="71" width="11.57"/>
  </cols>
  <sheetData>
    <row r="1" customFormat="false" ht="16.15" hidden="false" customHeight="false" outlineLevel="0" collapsed="false">
      <c r="A1" s="2" t="s">
        <v>0</v>
      </c>
      <c r="B1" s="2"/>
      <c r="C1" s="2"/>
      <c r="D1" s="2"/>
      <c r="E1" s="2"/>
    </row>
    <row r="2" customFormat="false" ht="15" hidden="false" customHeight="false" outlineLevel="0" collapsed="false">
      <c r="A2" s="72" t="s">
        <v>152</v>
      </c>
      <c r="B2" s="72"/>
      <c r="C2" s="72"/>
      <c r="D2" s="72"/>
      <c r="E2" s="72"/>
    </row>
    <row r="3" customFormat="false" ht="22.5" hidden="false" customHeight="true" outlineLevel="0" collapsed="false">
      <c r="A3" s="73" t="s">
        <v>44</v>
      </c>
      <c r="B3" s="73"/>
      <c r="C3" s="73"/>
      <c r="D3" s="73"/>
      <c r="E3" s="73"/>
    </row>
    <row r="4" customFormat="false" ht="13.8" hidden="false" customHeight="false" outlineLevel="0" collapsed="false">
      <c r="A4" s="74"/>
      <c r="B4" s="75" t="s">
        <v>153</v>
      </c>
      <c r="C4" s="75" t="s">
        <v>46</v>
      </c>
      <c r="D4" s="76" t="s">
        <v>47</v>
      </c>
      <c r="E4" s="77" t="s">
        <v>154</v>
      </c>
    </row>
    <row r="5" customFormat="false" ht="15" hidden="false" customHeight="false" outlineLevel="0" collapsed="false">
      <c r="A5" s="78"/>
      <c r="B5" s="79" t="s">
        <v>49</v>
      </c>
      <c r="C5" s="80"/>
      <c r="D5" s="80"/>
      <c r="E5" s="81" t="s">
        <v>155</v>
      </c>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1817.45</v>
      </c>
      <c r="E8" s="89" t="s">
        <v>156</v>
      </c>
    </row>
    <row r="9" customFormat="false" ht="13.8" hidden="false" customHeight="false" outlineLevel="0" collapsed="false">
      <c r="A9" s="92"/>
      <c r="B9" s="93"/>
      <c r="C9" s="94"/>
      <c r="D9" s="95"/>
      <c r="E9" s="93" t="str">
        <f aca="false">MOTORISTA!E9</f>
        <v>CCT da categoria MG 001978/2022</v>
      </c>
    </row>
    <row r="10" customFormat="false" ht="13.8" hidden="false" customHeight="false" outlineLevel="0" collapsed="false">
      <c r="A10" s="88" t="s">
        <v>27</v>
      </c>
      <c r="B10" s="89" t="s">
        <v>55</v>
      </c>
      <c r="C10" s="84"/>
      <c r="D10" s="87"/>
      <c r="E10" s="85"/>
      <c r="H10" s="1"/>
    </row>
    <row r="11" customFormat="false" ht="13.8" hidden="false" customHeight="false" outlineLevel="0" collapsed="false">
      <c r="A11" s="96"/>
      <c r="B11" s="97"/>
      <c r="C11" s="98"/>
      <c r="D11" s="99"/>
      <c r="E11" s="97"/>
      <c r="H11" s="183"/>
    </row>
    <row r="12" customFormat="false" ht="13.8" hidden="false" customHeight="false" outlineLevel="0" collapsed="false">
      <c r="A12" s="100"/>
      <c r="B12" s="101"/>
      <c r="C12" s="100"/>
      <c r="D12" s="102"/>
      <c r="E12" s="101"/>
    </row>
    <row r="13" customFormat="false" ht="13.8" hidden="false" customHeight="false" outlineLevel="0" collapsed="false">
      <c r="A13" s="78" t="s">
        <v>56</v>
      </c>
      <c r="B13" s="103" t="s">
        <v>57</v>
      </c>
      <c r="C13" s="104"/>
      <c r="D13" s="105" t="n">
        <f aca="false">D8+D11</f>
        <v>1817.45</v>
      </c>
      <c r="E13" s="106"/>
    </row>
    <row r="14" customFormat="false" ht="13.8"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f aca="false">(16*22)-(D13*6%)</f>
        <v>242.953</v>
      </c>
      <c r="E17" s="119" t="s">
        <v>61</v>
      </c>
    </row>
    <row r="18" customFormat="false" ht="13.8" hidden="false" customHeight="false" outlineLevel="0" collapsed="false">
      <c r="A18" s="118" t="s">
        <v>27</v>
      </c>
      <c r="B18" s="119" t="s">
        <v>62</v>
      </c>
      <c r="C18" s="120" t="n">
        <v>0</v>
      </c>
      <c r="D18" s="121" t="n">
        <f aca="false">20.58*22</f>
        <v>452.76</v>
      </c>
      <c r="E18" s="119"/>
      <c r="G18" s="184"/>
    </row>
    <row r="19" customFormat="false" ht="13.8" hidden="false" customHeight="false" outlineLevel="0" collapsed="false">
      <c r="A19" s="118" t="s">
        <v>34</v>
      </c>
      <c r="B19" s="119" t="s">
        <v>157</v>
      </c>
      <c r="C19" s="120" t="n">
        <v>0</v>
      </c>
      <c r="D19" s="121" t="n">
        <v>41</v>
      </c>
      <c r="E19" s="119" t="s">
        <v>158</v>
      </c>
    </row>
    <row r="20" customFormat="false" ht="13.8" hidden="false" customHeight="false" outlineLevel="0" collapsed="false">
      <c r="A20" s="118" t="s">
        <v>65</v>
      </c>
      <c r="B20" s="119" t="s">
        <v>66</v>
      </c>
      <c r="C20" s="120"/>
      <c r="D20" s="121" t="n">
        <v>5</v>
      </c>
      <c r="E20" s="119"/>
    </row>
    <row r="21" customFormat="false" ht="13.8" hidden="false" customHeight="false" outlineLevel="0" collapsed="false">
      <c r="A21" s="122"/>
      <c r="B21" s="115" t="s">
        <v>67</v>
      </c>
      <c r="C21" s="123" t="n">
        <f aca="false">SUM(C17:C20)</f>
        <v>0</v>
      </c>
      <c r="D21" s="117" t="n">
        <f aca="false">SUM(D17:D20)</f>
        <v>741.713</v>
      </c>
      <c r="E21" s="119"/>
    </row>
    <row r="22" customFormat="false" ht="15" hidden="false" customHeight="false" outlineLevel="0" collapsed="false">
      <c r="A22" s="74"/>
      <c r="B22" s="107"/>
      <c r="C22" s="74"/>
      <c r="D22" s="108"/>
      <c r="E22" s="107"/>
    </row>
    <row r="23" customFormat="false" ht="15" hidden="false" customHeight="false" outlineLevel="0" collapsed="false">
      <c r="A23" s="109"/>
      <c r="B23" s="110" t="s">
        <v>68</v>
      </c>
      <c r="C23" s="111"/>
      <c r="D23" s="112"/>
      <c r="E23" s="113"/>
    </row>
    <row r="24" customFormat="false" ht="15" hidden="false" customHeight="false" outlineLevel="0" collapsed="false">
      <c r="A24" s="114"/>
      <c r="B24" s="115" t="s">
        <v>69</v>
      </c>
      <c r="C24" s="116" t="s">
        <v>21</v>
      </c>
      <c r="D24" s="117" t="s">
        <v>22</v>
      </c>
      <c r="E24" s="115" t="s">
        <v>23</v>
      </c>
    </row>
    <row r="25" customFormat="false" ht="15" hidden="false" customHeight="false" outlineLevel="0" collapsed="false">
      <c r="A25" s="118" t="s">
        <v>24</v>
      </c>
      <c r="B25" s="119" t="s">
        <v>70</v>
      </c>
      <c r="C25" s="120" t="n">
        <v>0.2</v>
      </c>
      <c r="D25" s="121" t="n">
        <f aca="false">D13*C25</f>
        <v>363.49</v>
      </c>
      <c r="E25" s="119" t="s">
        <v>71</v>
      </c>
    </row>
    <row r="26" customFormat="false" ht="15" hidden="false" customHeight="false" outlineLevel="0" collapsed="false">
      <c r="A26" s="118" t="s">
        <v>27</v>
      </c>
      <c r="B26" s="119" t="s">
        <v>72</v>
      </c>
      <c r="C26" s="120" t="n">
        <v>0.08</v>
      </c>
      <c r="D26" s="121" t="n">
        <f aca="false">D$13*C26</f>
        <v>145.396</v>
      </c>
      <c r="E26" s="119" t="s">
        <v>73</v>
      </c>
    </row>
    <row r="27" customFormat="false" ht="15" hidden="false" customHeight="false" outlineLevel="0" collapsed="false">
      <c r="A27" s="118" t="s">
        <v>34</v>
      </c>
      <c r="B27" s="119" t="s">
        <v>74</v>
      </c>
      <c r="C27" s="120" t="n">
        <v>0.025</v>
      </c>
      <c r="D27" s="121" t="n">
        <f aca="false">D$13*C27</f>
        <v>45.43625</v>
      </c>
      <c r="E27" s="119" t="s">
        <v>75</v>
      </c>
    </row>
    <row r="28" customFormat="false" ht="15" hidden="false" customHeight="false" outlineLevel="0" collapsed="false">
      <c r="A28" s="118" t="s">
        <v>65</v>
      </c>
      <c r="B28" s="119" t="s">
        <v>76</v>
      </c>
      <c r="C28" s="120" t="n">
        <v>0.01</v>
      </c>
      <c r="D28" s="121" t="n">
        <f aca="false">D$13*C28</f>
        <v>18.1745</v>
      </c>
      <c r="E28" s="119" t="s">
        <v>77</v>
      </c>
    </row>
    <row r="29" customFormat="false" ht="15" hidden="false" customHeight="false" outlineLevel="0" collapsed="false">
      <c r="A29" s="118" t="s">
        <v>78</v>
      </c>
      <c r="B29" s="119" t="s">
        <v>79</v>
      </c>
      <c r="C29" s="120" t="n">
        <v>0.025</v>
      </c>
      <c r="D29" s="121" t="n">
        <f aca="false">D$13*C29</f>
        <v>45.43625</v>
      </c>
      <c r="E29" s="119" t="s">
        <v>80</v>
      </c>
    </row>
    <row r="30" customFormat="false" ht="15" hidden="false" customHeight="false" outlineLevel="0" collapsed="false">
      <c r="A30" s="118" t="s">
        <v>81</v>
      </c>
      <c r="B30" s="119" t="s">
        <v>82</v>
      </c>
      <c r="C30" s="120" t="n">
        <v>0.002</v>
      </c>
      <c r="D30" s="121" t="n">
        <f aca="false">D$13*C30</f>
        <v>3.6349</v>
      </c>
      <c r="E30" s="119" t="s">
        <v>83</v>
      </c>
    </row>
    <row r="31" customFormat="false" ht="15" hidden="false" customHeight="false" outlineLevel="0" collapsed="false">
      <c r="A31" s="118" t="s">
        <v>84</v>
      </c>
      <c r="B31" s="119" t="s">
        <v>85</v>
      </c>
      <c r="C31" s="120" t="n">
        <v>0.006</v>
      </c>
      <c r="D31" s="121" t="n">
        <f aca="false">D$13*C31</f>
        <v>10.9047</v>
      </c>
      <c r="E31" s="119" t="s">
        <v>86</v>
      </c>
    </row>
    <row r="32" customFormat="false" ht="15" hidden="false" customHeight="false" outlineLevel="0" collapsed="false">
      <c r="A32" s="38" t="s">
        <v>87</v>
      </c>
      <c r="B32" s="62" t="s">
        <v>88</v>
      </c>
      <c r="C32" s="63" t="n">
        <f aca="false">MOTORISTA!C32</f>
        <v>0.02</v>
      </c>
      <c r="D32" s="60" t="n">
        <f aca="false">D$13*C32</f>
        <v>36.349</v>
      </c>
      <c r="E32" s="62" t="s">
        <v>89</v>
      </c>
    </row>
    <row r="33" customFormat="false" ht="15" hidden="false" customHeight="false" outlineLevel="0" collapsed="false">
      <c r="A33" s="38"/>
      <c r="B33" s="66" t="s">
        <v>90</v>
      </c>
      <c r="C33" s="67" t="n">
        <f aca="false">SUM(C25:C32)</f>
        <v>0.368</v>
      </c>
      <c r="D33" s="68" t="n">
        <f aca="false">SUM(D25:D32)</f>
        <v>668.8216</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151.393585</v>
      </c>
      <c r="E37" s="119" t="s">
        <v>93</v>
      </c>
    </row>
    <row r="38" customFormat="false" ht="15" hidden="false" customHeight="false" outlineLevel="0" collapsed="false">
      <c r="A38" s="118" t="s">
        <v>27</v>
      </c>
      <c r="B38" s="93" t="s">
        <v>94</v>
      </c>
      <c r="C38" s="124" t="n">
        <v>0.0833</v>
      </c>
      <c r="D38" s="95" t="n">
        <f aca="false">D$13*C38</f>
        <v>151.393585</v>
      </c>
      <c r="E38" s="125" t="s">
        <v>95</v>
      </c>
    </row>
    <row r="39" customFormat="false" ht="15" hidden="false" customHeight="false" outlineLevel="0" collapsed="false">
      <c r="A39" s="118" t="s">
        <v>34</v>
      </c>
      <c r="B39" s="119" t="s">
        <v>96</v>
      </c>
      <c r="C39" s="120" t="n">
        <v>0.0278</v>
      </c>
      <c r="D39" s="121" t="n">
        <f aca="false">D$13*C39</f>
        <v>50.52511</v>
      </c>
      <c r="E39" s="119" t="s">
        <v>97</v>
      </c>
    </row>
    <row r="40" customFormat="false" ht="15" hidden="false" customHeight="false" outlineLevel="0" collapsed="false">
      <c r="A40" s="126"/>
      <c r="B40" s="127" t="s">
        <v>98</v>
      </c>
      <c r="C40" s="128" t="n">
        <f aca="false">SUM(C37:C39)</f>
        <v>0.1944</v>
      </c>
      <c r="D40" s="129" t="n">
        <f aca="false">SUM(D37:D39)</f>
        <v>353.31228</v>
      </c>
      <c r="E40" s="85"/>
    </row>
    <row r="41" customFormat="false" ht="15" hidden="false" customHeight="false" outlineLevel="0" collapsed="false">
      <c r="A41" s="130"/>
      <c r="B41" s="131"/>
      <c r="C41" s="69"/>
      <c r="D41" s="132"/>
      <c r="E41" s="133" t="s">
        <v>99</v>
      </c>
    </row>
    <row r="42" customFormat="false" ht="15" hidden="false" customHeight="false" outlineLevel="0" collapsed="false">
      <c r="A42" s="134" t="s">
        <v>34</v>
      </c>
      <c r="B42" s="34" t="s">
        <v>100</v>
      </c>
      <c r="C42" s="35" t="n">
        <f aca="false">C40*C33</f>
        <v>0.0715392</v>
      </c>
      <c r="D42" s="36" t="n">
        <f aca="false">D$13*C42</f>
        <v>130.01891904</v>
      </c>
      <c r="E42" s="135" t="s">
        <v>101</v>
      </c>
    </row>
    <row r="43" customFormat="false" ht="15" hidden="false" customHeight="false" outlineLevel="0" collapsed="false">
      <c r="A43" s="136"/>
      <c r="B43" s="137" t="s">
        <v>102</v>
      </c>
      <c r="C43" s="138" t="n">
        <f aca="false">SUM(C40:C42)</f>
        <v>0.2659392</v>
      </c>
      <c r="D43" s="139" t="n">
        <f aca="false">SUM(D40:D42)</f>
        <v>483.33119904</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1.272215</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1.272215</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0.46817512</v>
      </c>
      <c r="E52" s="135"/>
    </row>
    <row r="53" customFormat="false" ht="15" hidden="false" customHeight="false" outlineLevel="0" collapsed="false">
      <c r="A53" s="153"/>
      <c r="B53" s="137" t="s">
        <v>108</v>
      </c>
      <c r="C53" s="138" t="n">
        <f aca="false">SUM(C50:C52)</f>
        <v>0.0009576</v>
      </c>
      <c r="D53" s="139" t="n">
        <f aca="false">SUM(D50:D52)</f>
        <v>1.74039012</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MOTORISTA!C58</f>
        <v>0.004165</v>
      </c>
      <c r="D58" s="158" t="n">
        <f aca="false">D$13*C58</f>
        <v>7.56967925</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MOTORISTA!C61</f>
        <v>0.0003332</v>
      </c>
      <c r="D61" s="36" t="n">
        <f aca="false">D$13*C61</f>
        <v>0.60557434</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f aca="false">MOTORISTA!C63</f>
        <v>0.02</v>
      </c>
      <c r="D63" s="36" t="n">
        <f aca="false">D$13*C63</f>
        <v>36.349</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MOTORISTA!C65</f>
        <v>0.0194444444444444</v>
      </c>
      <c r="D65" s="70" t="n">
        <f aca="false">D$13*C65</f>
        <v>35.3393055555556</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MOTORISTA!C67</f>
        <v>0.00715555555555556</v>
      </c>
      <c r="D67" s="70" t="n">
        <f aca="false">D$13*C67</f>
        <v>13.0048644444444</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f aca="false">MOTORISTA!C70</f>
        <v>0.02</v>
      </c>
      <c r="D70" s="36" t="n">
        <f aca="false">D$13*C70</f>
        <v>36.349</v>
      </c>
      <c r="E70" s="34"/>
    </row>
    <row r="71" customFormat="false" ht="15" hidden="false" customHeight="false" outlineLevel="0" collapsed="false">
      <c r="A71" s="65"/>
      <c r="B71" s="66" t="s">
        <v>127</v>
      </c>
      <c r="C71" s="67" t="n">
        <f aca="false">SUM(C58:C70)</f>
        <v>0.0710982</v>
      </c>
      <c r="D71" s="68" t="n">
        <f aca="false">SUM(D58:D70)</f>
        <v>129.21742359</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38" t="str">
        <f aca="false">MOTORISTA!A76</f>
        <v>A</v>
      </c>
      <c r="B75" s="62" t="str">
        <f aca="false">MOTORISTA!B76</f>
        <v>AUSÊNCIA POR DOENÇA</v>
      </c>
      <c r="C75" s="63" t="n">
        <f aca="false">MOTORISTA!C76</f>
        <v>0.0138888888888889</v>
      </c>
      <c r="D75" s="60" t="n">
        <f aca="false">D8*C75</f>
        <v>25.2423611111111</v>
      </c>
      <c r="E75" s="62" t="str">
        <f aca="false">MOTORISTA!E75</f>
        <v>Leis 8.036/90 e 9.491/97</v>
      </c>
    </row>
    <row r="76" customFormat="false" ht="15" hidden="false" customHeight="false" outlineLevel="0" collapsed="false">
      <c r="A76" s="130"/>
      <c r="B76" s="131"/>
      <c r="C76" s="165"/>
      <c r="D76" s="132"/>
      <c r="E76" s="131" t="s">
        <v>131</v>
      </c>
    </row>
    <row r="77" customFormat="false" ht="15" hidden="false" customHeight="false" outlineLevel="0" collapsed="false">
      <c r="A77" s="157" t="s">
        <v>27</v>
      </c>
      <c r="B77" s="64" t="s">
        <v>132</v>
      </c>
      <c r="C77" s="163" t="n">
        <f aca="false">MOTORISTA!C78</f>
        <v>0</v>
      </c>
      <c r="D77" s="70" t="n">
        <f aca="false">D$13*C77</f>
        <v>0</v>
      </c>
      <c r="E77" s="64" t="s">
        <v>133</v>
      </c>
    </row>
    <row r="78" customFormat="false" ht="15" hidden="false" customHeight="false" outlineLevel="0" collapsed="false">
      <c r="A78" s="134"/>
      <c r="B78" s="34"/>
      <c r="C78" s="166"/>
      <c r="D78" s="36"/>
      <c r="E78" s="34" t="s">
        <v>134</v>
      </c>
    </row>
    <row r="79" customFormat="false" ht="15" hidden="false" customHeight="false" outlineLevel="0" collapsed="false">
      <c r="A79" s="146"/>
      <c r="B79" s="64"/>
      <c r="C79" s="161"/>
      <c r="D79" s="70"/>
      <c r="E79" s="167" t="s">
        <v>135</v>
      </c>
    </row>
    <row r="80" customFormat="false" ht="15" hidden="false" customHeight="false" outlineLevel="0" collapsed="false">
      <c r="A80" s="146" t="s">
        <v>34</v>
      </c>
      <c r="B80" s="64" t="s">
        <v>136</v>
      </c>
      <c r="C80" s="161" t="n">
        <f aca="false">MOTORISTA!C81</f>
        <v>0.00833333333333333</v>
      </c>
      <c r="D80" s="70" t="n">
        <f aca="false">D$13*C80</f>
        <v>15.1454166666667</v>
      </c>
      <c r="E80" s="156" t="s">
        <v>137</v>
      </c>
    </row>
    <row r="81" customFormat="false" ht="15" hidden="false" customHeight="false" outlineLevel="0" collapsed="false">
      <c r="A81" s="33"/>
      <c r="B81" s="64"/>
      <c r="C81" s="162"/>
      <c r="D81" s="36"/>
      <c r="E81" s="156" t="s">
        <v>138</v>
      </c>
    </row>
    <row r="82" customFormat="false" ht="15" hidden="false" customHeight="false" outlineLevel="0" collapsed="false">
      <c r="A82" s="157" t="s">
        <v>65</v>
      </c>
      <c r="B82" s="131" t="s">
        <v>139</v>
      </c>
      <c r="C82" s="163" t="n">
        <f aca="false">MOTORISTA!C83</f>
        <v>0.00416666666666667</v>
      </c>
      <c r="D82" s="70" t="n">
        <f aca="false">D$13*C82</f>
        <v>7.57270833333333</v>
      </c>
      <c r="E82" s="131" t="s">
        <v>140</v>
      </c>
    </row>
    <row r="83" customFormat="false" ht="15" hidden="false" customHeight="false" outlineLevel="0" collapsed="false">
      <c r="A83" s="157"/>
      <c r="B83" s="34"/>
      <c r="C83" s="163"/>
      <c r="D83" s="164"/>
      <c r="E83" s="34" t="s">
        <v>141</v>
      </c>
    </row>
    <row r="84" customFormat="false" ht="15" hidden="false" customHeight="false" outlineLevel="0" collapsed="false">
      <c r="A84" s="65"/>
      <c r="B84" s="66" t="s">
        <v>40</v>
      </c>
      <c r="C84" s="67" t="n">
        <f aca="false">SUM(C75:C83)</f>
        <v>0.0263888888888889</v>
      </c>
      <c r="D84" s="68" t="n">
        <f aca="false">SUM(D75:D83)</f>
        <v>47.9604861111111</v>
      </c>
      <c r="E84" s="62"/>
    </row>
    <row r="85" customFormat="false" ht="15" hidden="false" customHeight="false" outlineLevel="0" collapsed="false">
      <c r="A85" s="38" t="s">
        <v>78</v>
      </c>
      <c r="B85" s="62" t="s">
        <v>142</v>
      </c>
      <c r="C85" s="69" t="n">
        <f aca="false">C84*C33</f>
        <v>0.00971111111111111</v>
      </c>
      <c r="D85" s="70" t="n">
        <f aca="false">D$13*C85</f>
        <v>17.6494588888889</v>
      </c>
      <c r="E85" s="131" t="s">
        <v>143</v>
      </c>
    </row>
    <row r="86" customFormat="false" ht="15" hidden="false" customHeight="false" outlineLevel="0" collapsed="false">
      <c r="A86" s="168"/>
      <c r="B86" s="169" t="s">
        <v>144</v>
      </c>
      <c r="C86" s="168"/>
      <c r="D86" s="170" t="n">
        <f aca="false">SUM(D84:D85)</f>
        <v>65.609945</v>
      </c>
      <c r="E86" s="34" t="s">
        <v>145</v>
      </c>
    </row>
    <row r="87" customFormat="false" ht="15" hidden="false" customHeight="false" outlineLevel="0" collapsed="false">
      <c r="A87" s="45"/>
      <c r="B87" s="46"/>
      <c r="C87" s="45"/>
      <c r="D87" s="48"/>
      <c r="E87" s="54"/>
    </row>
    <row r="88" customFormat="false" ht="15" hidden="false" customHeight="false" outlineLevel="0" collapsed="false">
      <c r="A88" s="38"/>
      <c r="B88" s="66" t="s">
        <v>146</v>
      </c>
      <c r="C88" s="67"/>
      <c r="D88" s="68" t="n">
        <f aca="false">D86+D71+D53+D43+D33+D21+D13</f>
        <v>3907.88355775</v>
      </c>
      <c r="E88" s="62"/>
    </row>
    <row r="89" customFormat="false" ht="15" hidden="false" customHeight="false" outlineLevel="0" collapsed="false">
      <c r="A89" s="45"/>
      <c r="B89" s="46"/>
      <c r="C89" s="171"/>
      <c r="D89" s="48"/>
      <c r="E89" s="54"/>
    </row>
    <row r="90" customFormat="false" ht="15.75" hidden="false" customHeight="false" outlineLevel="0" collapsed="false">
      <c r="A90" s="45"/>
      <c r="B90" s="66" t="s">
        <v>147</v>
      </c>
      <c r="C90" s="67"/>
      <c r="D90" s="172" t="s">
        <v>148</v>
      </c>
      <c r="E90" s="173" t="n">
        <f aca="false">D88*D90</f>
        <v>7815.7671155</v>
      </c>
    </row>
    <row r="91" customFormat="false" ht="15" hidden="false" customHeight="false" outlineLevel="0" collapsed="false">
      <c r="A91" s="74"/>
      <c r="B91" s="107"/>
      <c r="C91" s="74"/>
      <c r="D91" s="108"/>
      <c r="E91" s="107"/>
    </row>
    <row r="92" customFormat="false" ht="15" hidden="false" customHeight="false" outlineLevel="0" collapsed="false">
      <c r="A92" s="23"/>
      <c r="B92" s="24" t="s">
        <v>20</v>
      </c>
      <c r="C92" s="25"/>
      <c r="D92" s="26"/>
      <c r="E92" s="27"/>
    </row>
    <row r="93" customFormat="false" ht="15" hidden="false" customHeight="false" outlineLevel="0" collapsed="false">
      <c r="A93" s="28"/>
      <c r="B93" s="29"/>
      <c r="C93" s="30" t="s">
        <v>21</v>
      </c>
      <c r="D93" s="31" t="s">
        <v>22</v>
      </c>
      <c r="E93" s="32" t="s">
        <v>23</v>
      </c>
    </row>
    <row r="94" customFormat="false" ht="15" hidden="false" customHeight="false" outlineLevel="0" collapsed="false">
      <c r="A94" s="33" t="s">
        <v>24</v>
      </c>
      <c r="B94" s="34" t="s">
        <v>25</v>
      </c>
      <c r="C94" s="35" t="n">
        <v>0</v>
      </c>
      <c r="D94" s="36" t="n">
        <f aca="false">E90*C94</f>
        <v>0</v>
      </c>
      <c r="E94" s="37" t="s">
        <v>26</v>
      </c>
    </row>
    <row r="95" customFormat="false" ht="15" hidden="false" customHeight="false" outlineLevel="0" collapsed="false">
      <c r="A95" s="38" t="s">
        <v>27</v>
      </c>
      <c r="B95" s="34" t="s">
        <v>28</v>
      </c>
      <c r="C95" s="35" t="n">
        <v>0</v>
      </c>
      <c r="D95" s="60" t="n">
        <f aca="false">(E90+D94)*C95</f>
        <v>0</v>
      </c>
      <c r="E95" s="37" t="s">
        <v>29</v>
      </c>
    </row>
    <row r="96" customFormat="false" ht="15" hidden="false" customHeight="false" outlineLevel="0" collapsed="false">
      <c r="A96" s="145"/>
      <c r="B96" s="40" t="s">
        <v>30</v>
      </c>
      <c r="C96" s="41"/>
      <c r="D96" s="42" t="n">
        <f aca="false">SUM(D94:D95)</f>
        <v>0</v>
      </c>
      <c r="E96" s="43"/>
    </row>
    <row r="97" customFormat="false" ht="13.8" hidden="false" customHeight="false" outlineLevel="0" collapsed="false">
      <c r="A97" s="136" t="s">
        <v>149</v>
      </c>
      <c r="B97" s="174" t="s">
        <v>150</v>
      </c>
      <c r="C97" s="175"/>
      <c r="D97" s="176"/>
      <c r="E97" s="177"/>
    </row>
    <row r="98" customFormat="false" ht="15" hidden="false" customHeight="false" outlineLevel="0" collapsed="false">
      <c r="A98" s="45"/>
      <c r="B98" s="46"/>
      <c r="C98" s="47"/>
      <c r="D98" s="48"/>
      <c r="E98" s="49"/>
    </row>
    <row r="99" customFormat="false" ht="15" hidden="false" customHeight="false" outlineLevel="0" collapsed="false">
      <c r="A99" s="50"/>
      <c r="B99" s="51" t="s">
        <v>32</v>
      </c>
      <c r="C99" s="52"/>
      <c r="D99" s="31" t="n">
        <f aca="false">(E90+D96)/(1-6.65%)</f>
        <v>8372.54109855383</v>
      </c>
      <c r="E99" s="53"/>
    </row>
    <row r="100" customFormat="false" ht="15" hidden="false" customHeight="false" outlineLevel="0" collapsed="false">
      <c r="A100" s="140"/>
      <c r="B100" s="141"/>
      <c r="C100" s="142"/>
      <c r="D100" s="143"/>
      <c r="E100" s="178"/>
    </row>
    <row r="101" customFormat="false" ht="15" hidden="false" customHeight="false" outlineLevel="0" collapsed="false">
      <c r="A101" s="23"/>
      <c r="B101" s="24" t="s">
        <v>33</v>
      </c>
      <c r="C101" s="56"/>
      <c r="D101" s="57"/>
      <c r="E101" s="58"/>
    </row>
    <row r="102" customFormat="false" ht="15" hidden="false" customHeight="false" outlineLevel="0" collapsed="false">
      <c r="A102" s="28"/>
      <c r="B102" s="29"/>
      <c r="C102" s="30" t="s">
        <v>21</v>
      </c>
      <c r="D102" s="59" t="s">
        <v>22</v>
      </c>
      <c r="E102" s="32" t="s">
        <v>23</v>
      </c>
    </row>
    <row r="103" customFormat="false" ht="15" hidden="false" customHeight="false" outlineLevel="0" collapsed="false">
      <c r="A103" s="33" t="s">
        <v>34</v>
      </c>
      <c r="B103" s="34" t="s">
        <v>35</v>
      </c>
      <c r="C103" s="35"/>
      <c r="D103" s="60"/>
      <c r="E103" s="61" t="s">
        <v>36</v>
      </c>
    </row>
    <row r="104" customFormat="false" ht="15" hidden="false" customHeight="false" outlineLevel="0" collapsed="false">
      <c r="A104" s="38"/>
      <c r="B104" s="62" t="s">
        <v>37</v>
      </c>
      <c r="C104" s="63" t="n">
        <v>0.0065</v>
      </c>
      <c r="D104" s="60" t="n">
        <f aca="false">$D$99*C104</f>
        <v>54.4215171405999</v>
      </c>
      <c r="E104" s="64"/>
    </row>
    <row r="105" customFormat="false" ht="15" hidden="false" customHeight="false" outlineLevel="0" collapsed="false">
      <c r="A105" s="38"/>
      <c r="B105" s="62" t="s">
        <v>38</v>
      </c>
      <c r="C105" s="63" t="n">
        <v>0.03</v>
      </c>
      <c r="D105" s="60" t="n">
        <f aca="false">$D$99*C105</f>
        <v>251.176232956615</v>
      </c>
      <c r="E105" s="64"/>
    </row>
    <row r="106" customFormat="false" ht="15" hidden="false" customHeight="false" outlineLevel="0" collapsed="false">
      <c r="A106" s="38"/>
      <c r="B106" s="62" t="s">
        <v>39</v>
      </c>
      <c r="C106" s="63" t="n">
        <v>0.03</v>
      </c>
      <c r="D106" s="60" t="n">
        <f aca="false">$D$99*C106</f>
        <v>251.176232956615</v>
      </c>
      <c r="E106" s="64"/>
    </row>
    <row r="107" customFormat="false" ht="15" hidden="false" customHeight="false" outlineLevel="0" collapsed="false">
      <c r="A107" s="38"/>
      <c r="B107" s="62"/>
      <c r="C107" s="63"/>
      <c r="D107" s="60"/>
      <c r="E107" s="64"/>
    </row>
    <row r="108" customFormat="false" ht="15" hidden="false" customHeight="false" outlineLevel="0" collapsed="false">
      <c r="A108" s="65"/>
      <c r="B108" s="66" t="s">
        <v>40</v>
      </c>
      <c r="C108" s="67" t="n">
        <f aca="false">SUM(C104:C107)</f>
        <v>0.0665</v>
      </c>
      <c r="D108" s="68" t="n">
        <f aca="false">SUM(D104:D107)</f>
        <v>556.77398305383</v>
      </c>
      <c r="E108" s="34"/>
    </row>
    <row r="109" customFormat="false" ht="15" hidden="false" customHeight="false" outlineLevel="0" collapsed="false">
      <c r="A109" s="38"/>
      <c r="B109" s="62"/>
      <c r="C109" s="69"/>
      <c r="D109" s="70"/>
      <c r="E109" s="62"/>
    </row>
    <row r="110" customFormat="false" ht="15" hidden="false" customHeight="false" outlineLevel="0" collapsed="false">
      <c r="A110" s="38"/>
      <c r="B110" s="66" t="s">
        <v>41</v>
      </c>
      <c r="C110" s="38"/>
      <c r="D110" s="68" t="n">
        <f aca="false">D108+D99</f>
        <v>8929.31508160766</v>
      </c>
      <c r="E110" s="62"/>
    </row>
    <row r="111" customFormat="false" ht="15" hidden="false" customHeight="false" outlineLevel="0" collapsed="false">
      <c r="A111" s="38"/>
      <c r="B111" s="66"/>
      <c r="C111" s="38"/>
      <c r="D111" s="68"/>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t="s">
        <v>42</v>
      </c>
      <c r="C113" s="38" t="n">
        <v>12</v>
      </c>
      <c r="D113" s="68" t="n">
        <f aca="false">D110*C113</f>
        <v>107151.780979292</v>
      </c>
      <c r="E113" s="62"/>
    </row>
    <row r="114" customFormat="false" ht="15" hidden="false" customHeight="false" outlineLevel="0" collapsed="false">
      <c r="A114" s="118"/>
      <c r="B114" s="115"/>
      <c r="C114" s="118"/>
      <c r="D114" s="117"/>
      <c r="E114" s="119"/>
    </row>
    <row r="115" customFormat="false" ht="13.8" hidden="false" customHeight="false" outlineLevel="0" collapsed="false">
      <c r="A115" s="118"/>
      <c r="B115" s="180" t="s">
        <v>151</v>
      </c>
      <c r="C115" s="118"/>
      <c r="D115" s="117"/>
      <c r="E115" s="119"/>
    </row>
    <row r="116" s="179" customFormat="true" ht="9" hidden="false" customHeight="false" outlineLevel="0" collapsed="false"/>
    <row r="117" s="179" customFormat="true" ht="12.8" hidden="false" customHeight="false" outlineLevel="0" collapsed="false">
      <c r="D117" s="187"/>
    </row>
    <row r="118" s="179" customFormat="true" ht="9" hidden="false" customHeight="false" outlineLevel="0" collapsed="false"/>
    <row r="119" s="179" customFormat="true" ht="9" hidden="false" customHeight="false" outlineLevel="0" collapsed="false"/>
    <row r="120" s="179" customFormat="true" ht="9" hidden="false" customHeight="false" outlineLevel="0" collapsed="false"/>
    <row r="121" s="179" customFormat="true" ht="9" hidden="false" customHeight="false" outlineLevel="0" collapsed="false"/>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328" s="179" customFormat="true" ht="9"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8.4"/>
    <col collapsed="false" customWidth="true" hidden="false" outlineLevel="0" max="4" min="4" style="182" width="15.15"/>
    <col collapsed="false" customWidth="true" hidden="false" outlineLevel="0" max="5" min="5" style="179" width="40.57"/>
    <col collapsed="false" customWidth="false" hidden="false" outlineLevel="0" max="7" min="6" style="179" width="9.13"/>
    <col collapsed="false" customWidth="true" hidden="false" outlineLevel="0" max="8" min="8" style="179" width="10.71"/>
    <col collapsed="false" customWidth="false" hidden="false" outlineLevel="0" max="1019" min="9" style="179" width="9.13"/>
    <col collapsed="false" customWidth="true" hidden="false" outlineLevel="0" max="1021" min="1020" style="71" width="11.57"/>
  </cols>
  <sheetData>
    <row r="1" customFormat="false" ht="16.15" hidden="false" customHeight="false" outlineLevel="0" collapsed="false">
      <c r="A1" s="2" t="s">
        <v>0</v>
      </c>
      <c r="B1" s="2"/>
      <c r="C1" s="2"/>
      <c r="D1" s="2"/>
      <c r="E1" s="2"/>
    </row>
    <row r="2" customFormat="false" ht="15" hidden="false" customHeight="false" outlineLevel="0" collapsed="false">
      <c r="A2" s="72" t="s">
        <v>159</v>
      </c>
      <c r="B2" s="72"/>
      <c r="C2" s="72"/>
      <c r="D2" s="72"/>
      <c r="E2" s="72"/>
    </row>
    <row r="3" customFormat="false" ht="22.5" hidden="false" customHeight="true" outlineLevel="0" collapsed="false">
      <c r="A3" s="73" t="s">
        <v>44</v>
      </c>
      <c r="B3" s="73"/>
      <c r="C3" s="73"/>
      <c r="D3" s="73"/>
      <c r="E3" s="73"/>
    </row>
    <row r="4" customFormat="false" ht="13.8" hidden="false" customHeight="false" outlineLevel="0" collapsed="false">
      <c r="A4" s="74"/>
      <c r="B4" s="75" t="s">
        <v>13</v>
      </c>
      <c r="C4" s="75" t="s">
        <v>46</v>
      </c>
      <c r="D4" s="76" t="s">
        <v>47</v>
      </c>
      <c r="E4" s="77" t="s">
        <v>154</v>
      </c>
    </row>
    <row r="5" customFormat="false" ht="15" hidden="false" customHeight="false" outlineLevel="0" collapsed="false">
      <c r="A5" s="78"/>
      <c r="B5" s="79" t="s">
        <v>49</v>
      </c>
      <c r="C5" s="80"/>
      <c r="D5" s="80"/>
      <c r="E5" s="81" t="s">
        <v>155</v>
      </c>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1750.82</v>
      </c>
      <c r="E8" s="89" t="s">
        <v>160</v>
      </c>
    </row>
    <row r="9" customFormat="false" ht="13.8" hidden="false" customHeight="false" outlineLevel="0" collapsed="false">
      <c r="A9" s="92"/>
      <c r="B9" s="93"/>
      <c r="C9" s="94"/>
      <c r="D9" s="95"/>
      <c r="E9" s="93"/>
    </row>
    <row r="10" customFormat="false" ht="13.8" hidden="false" customHeight="false" outlineLevel="0" collapsed="false">
      <c r="A10" s="88" t="s">
        <v>27</v>
      </c>
      <c r="B10" s="89" t="s">
        <v>55</v>
      </c>
      <c r="C10" s="84"/>
      <c r="D10" s="87"/>
      <c r="E10" s="85"/>
      <c r="H10" s="1"/>
    </row>
    <row r="11" customFormat="false" ht="13.8" hidden="false" customHeight="false" outlineLevel="0" collapsed="false">
      <c r="A11" s="96"/>
      <c r="B11" s="97"/>
      <c r="C11" s="98"/>
      <c r="D11" s="99"/>
      <c r="E11" s="97"/>
      <c r="H11" s="183"/>
    </row>
    <row r="12" customFormat="false" ht="13.8" hidden="false" customHeight="false" outlineLevel="0" collapsed="false">
      <c r="A12" s="100"/>
      <c r="B12" s="101"/>
      <c r="C12" s="100"/>
      <c r="D12" s="102"/>
      <c r="E12" s="101"/>
    </row>
    <row r="13" customFormat="false" ht="13.8" hidden="false" customHeight="false" outlineLevel="0" collapsed="false">
      <c r="A13" s="78" t="s">
        <v>56</v>
      </c>
      <c r="B13" s="103" t="s">
        <v>57</v>
      </c>
      <c r="C13" s="104"/>
      <c r="D13" s="105" t="n">
        <f aca="false">D8+D11</f>
        <v>1750.82</v>
      </c>
      <c r="E13" s="106"/>
    </row>
    <row r="14" customFormat="false" ht="13.8"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f aca="false">(16*22)-(D13*6%)</f>
        <v>246.9508</v>
      </c>
      <c r="E17" s="119" t="s">
        <v>61</v>
      </c>
    </row>
    <row r="18" customFormat="false" ht="13.8" hidden="false" customHeight="false" outlineLevel="0" collapsed="false">
      <c r="A18" s="118" t="s">
        <v>27</v>
      </c>
      <c r="B18" s="119" t="s">
        <v>62</v>
      </c>
      <c r="C18" s="120" t="n">
        <v>0</v>
      </c>
      <c r="D18" s="121" t="n">
        <f aca="false">24.54*22</f>
        <v>539.88</v>
      </c>
      <c r="E18" s="119"/>
      <c r="G18" s="184"/>
    </row>
    <row r="19" customFormat="false" ht="13.8" hidden="false" customHeight="false" outlineLevel="0" collapsed="false">
      <c r="A19" s="118" t="s">
        <v>34</v>
      </c>
      <c r="B19" s="119" t="s">
        <v>157</v>
      </c>
      <c r="C19" s="120" t="n">
        <v>0</v>
      </c>
      <c r="D19" s="121" t="n">
        <v>41</v>
      </c>
      <c r="E19" s="119" t="s">
        <v>158</v>
      </c>
    </row>
    <row r="20" customFormat="false" ht="13.8" hidden="false" customHeight="false" outlineLevel="0" collapsed="false">
      <c r="A20" s="118" t="s">
        <v>65</v>
      </c>
      <c r="B20" s="119" t="s">
        <v>66</v>
      </c>
      <c r="C20" s="120"/>
      <c r="D20" s="121" t="n">
        <v>5</v>
      </c>
      <c r="E20" s="119"/>
    </row>
    <row r="21" customFormat="false" ht="13.8" hidden="false" customHeight="false" outlineLevel="0" collapsed="false">
      <c r="A21" s="122"/>
      <c r="B21" s="115" t="s">
        <v>67</v>
      </c>
      <c r="C21" s="123" t="n">
        <f aca="false">SUM(C17:C20)</f>
        <v>0</v>
      </c>
      <c r="D21" s="117" t="n">
        <f aca="false">SUM(D17:D20)</f>
        <v>832.8308</v>
      </c>
      <c r="E21" s="119"/>
    </row>
    <row r="22" customFormat="false" ht="15" hidden="false" customHeight="false" outlineLevel="0" collapsed="false">
      <c r="A22" s="74"/>
      <c r="B22" s="107"/>
      <c r="C22" s="74"/>
      <c r="D22" s="108"/>
      <c r="E22" s="107"/>
    </row>
    <row r="23" customFormat="false" ht="15" hidden="false" customHeight="false" outlineLevel="0" collapsed="false">
      <c r="A23" s="109"/>
      <c r="B23" s="110" t="s">
        <v>68</v>
      </c>
      <c r="C23" s="111"/>
      <c r="D23" s="112"/>
      <c r="E23" s="113"/>
    </row>
    <row r="24" customFormat="false" ht="15" hidden="false" customHeight="false" outlineLevel="0" collapsed="false">
      <c r="A24" s="114"/>
      <c r="B24" s="115" t="s">
        <v>69</v>
      </c>
      <c r="C24" s="116" t="s">
        <v>21</v>
      </c>
      <c r="D24" s="117" t="s">
        <v>22</v>
      </c>
      <c r="E24" s="115" t="s">
        <v>23</v>
      </c>
    </row>
    <row r="25" customFormat="false" ht="15" hidden="false" customHeight="false" outlineLevel="0" collapsed="false">
      <c r="A25" s="118" t="s">
        <v>24</v>
      </c>
      <c r="B25" s="119" t="s">
        <v>70</v>
      </c>
      <c r="C25" s="120" t="n">
        <v>0.2</v>
      </c>
      <c r="D25" s="121" t="n">
        <f aca="false">D13*C25</f>
        <v>350.164</v>
      </c>
      <c r="E25" s="119" t="s">
        <v>71</v>
      </c>
    </row>
    <row r="26" customFormat="false" ht="15" hidden="false" customHeight="false" outlineLevel="0" collapsed="false">
      <c r="A26" s="118" t="s">
        <v>27</v>
      </c>
      <c r="B26" s="119" t="s">
        <v>72</v>
      </c>
      <c r="C26" s="120" t="n">
        <v>0.08</v>
      </c>
      <c r="D26" s="121" t="n">
        <f aca="false">D$13*C26</f>
        <v>140.0656</v>
      </c>
      <c r="E26" s="119" t="s">
        <v>73</v>
      </c>
    </row>
    <row r="27" customFormat="false" ht="15" hidden="false" customHeight="false" outlineLevel="0" collapsed="false">
      <c r="A27" s="118" t="s">
        <v>34</v>
      </c>
      <c r="B27" s="119" t="s">
        <v>74</v>
      </c>
      <c r="C27" s="120" t="n">
        <v>0.025</v>
      </c>
      <c r="D27" s="121" t="n">
        <f aca="false">D$13*C27</f>
        <v>43.7705</v>
      </c>
      <c r="E27" s="119" t="s">
        <v>75</v>
      </c>
    </row>
    <row r="28" customFormat="false" ht="15" hidden="false" customHeight="false" outlineLevel="0" collapsed="false">
      <c r="A28" s="118" t="s">
        <v>65</v>
      </c>
      <c r="B28" s="119" t="s">
        <v>76</v>
      </c>
      <c r="C28" s="120" t="n">
        <v>0.01</v>
      </c>
      <c r="D28" s="121" t="n">
        <f aca="false">D$13*C28</f>
        <v>17.5082</v>
      </c>
      <c r="E28" s="119" t="s">
        <v>77</v>
      </c>
    </row>
    <row r="29" customFormat="false" ht="15" hidden="false" customHeight="false" outlineLevel="0" collapsed="false">
      <c r="A29" s="118" t="s">
        <v>78</v>
      </c>
      <c r="B29" s="119" t="s">
        <v>79</v>
      </c>
      <c r="C29" s="120" t="n">
        <v>0.025</v>
      </c>
      <c r="D29" s="121" t="n">
        <f aca="false">D$13*C29</f>
        <v>43.7705</v>
      </c>
      <c r="E29" s="119" t="s">
        <v>80</v>
      </c>
    </row>
    <row r="30" customFormat="false" ht="15" hidden="false" customHeight="false" outlineLevel="0" collapsed="false">
      <c r="A30" s="118" t="s">
        <v>81</v>
      </c>
      <c r="B30" s="119" t="s">
        <v>82</v>
      </c>
      <c r="C30" s="120" t="n">
        <v>0.002</v>
      </c>
      <c r="D30" s="121" t="n">
        <f aca="false">D$13*C30</f>
        <v>3.50164</v>
      </c>
      <c r="E30" s="119" t="s">
        <v>83</v>
      </c>
    </row>
    <row r="31" customFormat="false" ht="15" hidden="false" customHeight="false" outlineLevel="0" collapsed="false">
      <c r="A31" s="118" t="s">
        <v>84</v>
      </c>
      <c r="B31" s="119" t="s">
        <v>85</v>
      </c>
      <c r="C31" s="120" t="n">
        <v>0.006</v>
      </c>
      <c r="D31" s="121" t="n">
        <f aca="false">D$13*C31</f>
        <v>10.50492</v>
      </c>
      <c r="E31" s="119" t="s">
        <v>86</v>
      </c>
    </row>
    <row r="32" customFormat="false" ht="15" hidden="false" customHeight="false" outlineLevel="0" collapsed="false">
      <c r="A32" s="38" t="s">
        <v>87</v>
      </c>
      <c r="B32" s="62" t="s">
        <v>88</v>
      </c>
      <c r="C32" s="63" t="n">
        <f aca="false">MOTORISTA!C32</f>
        <v>0.02</v>
      </c>
      <c r="D32" s="60" t="n">
        <f aca="false">D$13*C32</f>
        <v>35.0164</v>
      </c>
      <c r="E32" s="62" t="s">
        <v>89</v>
      </c>
    </row>
    <row r="33" customFormat="false" ht="15" hidden="false" customHeight="false" outlineLevel="0" collapsed="false">
      <c r="A33" s="38"/>
      <c r="B33" s="66" t="s">
        <v>90</v>
      </c>
      <c r="C33" s="67" t="n">
        <f aca="false">SUM(C25:C32)</f>
        <v>0.368</v>
      </c>
      <c r="D33" s="68" t="n">
        <f aca="false">SUM(D25:D32)</f>
        <v>644.30176</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145.843306</v>
      </c>
      <c r="E37" s="119" t="s">
        <v>93</v>
      </c>
    </row>
    <row r="38" customFormat="false" ht="15" hidden="false" customHeight="false" outlineLevel="0" collapsed="false">
      <c r="A38" s="118" t="s">
        <v>27</v>
      </c>
      <c r="B38" s="93" t="s">
        <v>94</v>
      </c>
      <c r="C38" s="124" t="n">
        <v>0.0833</v>
      </c>
      <c r="D38" s="95" t="n">
        <f aca="false">D$13*C38</f>
        <v>145.843306</v>
      </c>
      <c r="E38" s="125" t="s">
        <v>95</v>
      </c>
    </row>
    <row r="39" customFormat="false" ht="15" hidden="false" customHeight="false" outlineLevel="0" collapsed="false">
      <c r="A39" s="118" t="s">
        <v>34</v>
      </c>
      <c r="B39" s="119" t="s">
        <v>96</v>
      </c>
      <c r="C39" s="120" t="n">
        <v>0.0278</v>
      </c>
      <c r="D39" s="121" t="n">
        <f aca="false">D$13*C39</f>
        <v>48.672796</v>
      </c>
      <c r="E39" s="119" t="s">
        <v>97</v>
      </c>
    </row>
    <row r="40" customFormat="false" ht="15" hidden="false" customHeight="false" outlineLevel="0" collapsed="false">
      <c r="A40" s="126"/>
      <c r="B40" s="127" t="s">
        <v>98</v>
      </c>
      <c r="C40" s="128" t="n">
        <f aca="false">SUM(C37:C39)</f>
        <v>0.1944</v>
      </c>
      <c r="D40" s="129" t="n">
        <f aca="false">SUM(D37:D39)</f>
        <v>340.359408</v>
      </c>
      <c r="E40" s="85"/>
    </row>
    <row r="41" customFormat="false" ht="15" hidden="false" customHeight="false" outlineLevel="0" collapsed="false">
      <c r="A41" s="130"/>
      <c r="B41" s="131"/>
      <c r="C41" s="69"/>
      <c r="D41" s="132"/>
      <c r="E41" s="133" t="s">
        <v>99</v>
      </c>
    </row>
    <row r="42" customFormat="false" ht="15" hidden="false" customHeight="false" outlineLevel="0" collapsed="false">
      <c r="A42" s="134" t="s">
        <v>34</v>
      </c>
      <c r="B42" s="34" t="s">
        <v>100</v>
      </c>
      <c r="C42" s="35" t="n">
        <f aca="false">C40*C33</f>
        <v>0.0715392</v>
      </c>
      <c r="D42" s="36" t="n">
        <f aca="false">D$13*C42</f>
        <v>125.252262144</v>
      </c>
      <c r="E42" s="135" t="s">
        <v>101</v>
      </c>
    </row>
    <row r="43" customFormat="false" ht="15" hidden="false" customHeight="false" outlineLevel="0" collapsed="false">
      <c r="A43" s="136"/>
      <c r="B43" s="137" t="s">
        <v>102</v>
      </c>
      <c r="C43" s="138" t="n">
        <f aca="false">SUM(C40:C42)</f>
        <v>0.2659392</v>
      </c>
      <c r="D43" s="139" t="n">
        <f aca="false">SUM(D40:D42)</f>
        <v>465.611670144</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1.225574</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1.225574</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0.451011232</v>
      </c>
      <c r="E52" s="135"/>
    </row>
    <row r="53" customFormat="false" ht="15" hidden="false" customHeight="false" outlineLevel="0" collapsed="false">
      <c r="A53" s="153"/>
      <c r="B53" s="137" t="s">
        <v>108</v>
      </c>
      <c r="C53" s="138" t="n">
        <f aca="false">SUM(C50:C52)</f>
        <v>0.0009576</v>
      </c>
      <c r="D53" s="139" t="n">
        <f aca="false">SUM(D50:D52)</f>
        <v>1.676585232</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MOTORISTA!C58</f>
        <v>0.004165</v>
      </c>
      <c r="D58" s="158" t="n">
        <f aca="false">D$13*C58</f>
        <v>7.2921653</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MOTORISTA!C61</f>
        <v>0.0003332</v>
      </c>
      <c r="D61" s="36" t="n">
        <f aca="false">D$13*C61</f>
        <v>0.583373224</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f aca="false">MOTORISTA!C63</f>
        <v>0.02</v>
      </c>
      <c r="D63" s="36" t="n">
        <f aca="false">D$13*C63</f>
        <v>35.0164</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MOTORISTA!C65</f>
        <v>0.0194444444444444</v>
      </c>
      <c r="D65" s="70" t="n">
        <f aca="false">D$13*C65</f>
        <v>34.0437222222222</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MOTORISTA!C67</f>
        <v>0.00715555555555556</v>
      </c>
      <c r="D67" s="70" t="n">
        <f aca="false">D$13*C67</f>
        <v>12.5280897777778</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f aca="false">MOTORISTA!C70</f>
        <v>0.02</v>
      </c>
      <c r="D70" s="36" t="n">
        <f aca="false">D$13*C70</f>
        <v>35.0164</v>
      </c>
      <c r="E70" s="34"/>
    </row>
    <row r="71" customFormat="false" ht="15" hidden="false" customHeight="false" outlineLevel="0" collapsed="false">
      <c r="A71" s="65"/>
      <c r="B71" s="66" t="s">
        <v>127</v>
      </c>
      <c r="C71" s="67" t="n">
        <f aca="false">SUM(C58:C70)</f>
        <v>0.0710982</v>
      </c>
      <c r="D71" s="68" t="n">
        <f aca="false">SUM(D58:D70)</f>
        <v>124.480150524</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38" t="str">
        <f aca="false">MOTORISTA!A76</f>
        <v>A</v>
      </c>
      <c r="B75" s="62" t="str">
        <f aca="false">MOTORISTA!B76</f>
        <v>AUSÊNCIA POR DOENÇA</v>
      </c>
      <c r="C75" s="63" t="n">
        <f aca="false">MOTORISTA!C76</f>
        <v>0.0138888888888889</v>
      </c>
      <c r="D75" s="60" t="n">
        <f aca="false">D8*C75</f>
        <v>24.3169444444444</v>
      </c>
      <c r="E75" s="62" t="str">
        <f aca="false">MOTORISTA!E75</f>
        <v>Leis 8.036/90 e 9.491/97</v>
      </c>
    </row>
    <row r="76" customFormat="false" ht="15" hidden="false" customHeight="false" outlineLevel="0" collapsed="false">
      <c r="A76" s="130"/>
      <c r="B76" s="131"/>
      <c r="C76" s="165"/>
      <c r="D76" s="132"/>
      <c r="E76" s="131" t="s">
        <v>131</v>
      </c>
    </row>
    <row r="77" customFormat="false" ht="15" hidden="false" customHeight="false" outlineLevel="0" collapsed="false">
      <c r="A77" s="157" t="s">
        <v>27</v>
      </c>
      <c r="B77" s="64" t="s">
        <v>132</v>
      </c>
      <c r="C77" s="163" t="n">
        <f aca="false">MOTORISTA!C78</f>
        <v>0</v>
      </c>
      <c r="D77" s="70" t="n">
        <f aca="false">D$13*C77</f>
        <v>0</v>
      </c>
      <c r="E77" s="64" t="s">
        <v>133</v>
      </c>
    </row>
    <row r="78" customFormat="false" ht="15" hidden="false" customHeight="false" outlineLevel="0" collapsed="false">
      <c r="A78" s="134"/>
      <c r="B78" s="34"/>
      <c r="C78" s="166"/>
      <c r="D78" s="36"/>
      <c r="E78" s="34" t="s">
        <v>134</v>
      </c>
    </row>
    <row r="79" customFormat="false" ht="15" hidden="false" customHeight="false" outlineLevel="0" collapsed="false">
      <c r="A79" s="146"/>
      <c r="B79" s="64"/>
      <c r="C79" s="161"/>
      <c r="D79" s="70"/>
      <c r="E79" s="167" t="s">
        <v>135</v>
      </c>
    </row>
    <row r="80" customFormat="false" ht="15" hidden="false" customHeight="false" outlineLevel="0" collapsed="false">
      <c r="A80" s="146" t="s">
        <v>34</v>
      </c>
      <c r="B80" s="64" t="s">
        <v>136</v>
      </c>
      <c r="C80" s="161" t="n">
        <f aca="false">MOTORISTA!C81</f>
        <v>0.00833333333333333</v>
      </c>
      <c r="D80" s="70" t="n">
        <f aca="false">D$13*C80</f>
        <v>14.5901666666667</v>
      </c>
      <c r="E80" s="156" t="s">
        <v>137</v>
      </c>
    </row>
    <row r="81" customFormat="false" ht="15" hidden="false" customHeight="false" outlineLevel="0" collapsed="false">
      <c r="A81" s="33"/>
      <c r="B81" s="64"/>
      <c r="C81" s="162"/>
      <c r="D81" s="36"/>
      <c r="E81" s="156" t="s">
        <v>138</v>
      </c>
    </row>
    <row r="82" customFormat="false" ht="15" hidden="false" customHeight="false" outlineLevel="0" collapsed="false">
      <c r="A82" s="157" t="s">
        <v>65</v>
      </c>
      <c r="B82" s="131" t="s">
        <v>139</v>
      </c>
      <c r="C82" s="163" t="n">
        <f aca="false">MOTORISTA!C83</f>
        <v>0.00416666666666667</v>
      </c>
      <c r="D82" s="70" t="n">
        <f aca="false">D$13*C82</f>
        <v>7.29508333333333</v>
      </c>
      <c r="E82" s="131" t="s">
        <v>140</v>
      </c>
    </row>
    <row r="83" customFormat="false" ht="15" hidden="false" customHeight="false" outlineLevel="0" collapsed="false">
      <c r="A83" s="157"/>
      <c r="B83" s="34"/>
      <c r="C83" s="163"/>
      <c r="D83" s="164"/>
      <c r="E83" s="34" t="s">
        <v>141</v>
      </c>
    </row>
    <row r="84" customFormat="false" ht="15" hidden="false" customHeight="false" outlineLevel="0" collapsed="false">
      <c r="A84" s="65"/>
      <c r="B84" s="66" t="s">
        <v>40</v>
      </c>
      <c r="C84" s="67" t="n">
        <f aca="false">SUM(C75:C83)</f>
        <v>0.0263888888888889</v>
      </c>
      <c r="D84" s="68" t="n">
        <f aca="false">SUM(D75:D83)</f>
        <v>46.2021944444444</v>
      </c>
      <c r="E84" s="62"/>
    </row>
    <row r="85" customFormat="false" ht="15" hidden="false" customHeight="false" outlineLevel="0" collapsed="false">
      <c r="A85" s="38" t="s">
        <v>78</v>
      </c>
      <c r="B85" s="62" t="s">
        <v>142</v>
      </c>
      <c r="C85" s="69" t="n">
        <f aca="false">C84*C33</f>
        <v>0.00971111111111111</v>
      </c>
      <c r="D85" s="70" t="n">
        <f aca="false">D$13*C85</f>
        <v>17.0024075555556</v>
      </c>
      <c r="E85" s="131" t="s">
        <v>143</v>
      </c>
    </row>
    <row r="86" customFormat="false" ht="15" hidden="false" customHeight="false" outlineLevel="0" collapsed="false">
      <c r="A86" s="168"/>
      <c r="B86" s="169" t="s">
        <v>144</v>
      </c>
      <c r="C86" s="168"/>
      <c r="D86" s="170" t="n">
        <f aca="false">SUM(D84:D85)</f>
        <v>63.204602</v>
      </c>
      <c r="E86" s="34" t="s">
        <v>145</v>
      </c>
    </row>
    <row r="87" customFormat="false" ht="15" hidden="false" customHeight="false" outlineLevel="0" collapsed="false">
      <c r="A87" s="45"/>
      <c r="B87" s="46"/>
      <c r="C87" s="45"/>
      <c r="D87" s="48"/>
      <c r="E87" s="54"/>
    </row>
    <row r="88" customFormat="false" ht="15" hidden="false" customHeight="false" outlineLevel="0" collapsed="false">
      <c r="A88" s="38"/>
      <c r="B88" s="66" t="s">
        <v>146</v>
      </c>
      <c r="C88" s="67"/>
      <c r="D88" s="68" t="n">
        <f aca="false">D86+D71+D53+D43+D33+D21+D13</f>
        <v>3882.9255679</v>
      </c>
      <c r="E88" s="62"/>
    </row>
    <row r="89" customFormat="false" ht="15" hidden="false" customHeight="false" outlineLevel="0" collapsed="false">
      <c r="A89" s="45"/>
      <c r="B89" s="46"/>
      <c r="C89" s="171"/>
      <c r="D89" s="48"/>
      <c r="E89" s="54"/>
    </row>
    <row r="90" customFormat="false" ht="15.75" hidden="false" customHeight="false" outlineLevel="0" collapsed="false">
      <c r="A90" s="45"/>
      <c r="B90" s="66" t="s">
        <v>147</v>
      </c>
      <c r="C90" s="67"/>
      <c r="D90" s="172" t="s">
        <v>161</v>
      </c>
      <c r="E90" s="173" t="n">
        <f aca="false">D88*D90</f>
        <v>27180.4789753</v>
      </c>
    </row>
    <row r="91" customFormat="false" ht="15" hidden="false" customHeight="false" outlineLevel="0" collapsed="false">
      <c r="A91" s="74"/>
      <c r="B91" s="107"/>
      <c r="C91" s="74"/>
      <c r="D91" s="108"/>
      <c r="E91" s="107"/>
    </row>
    <row r="92" customFormat="false" ht="15" hidden="false" customHeight="false" outlineLevel="0" collapsed="false">
      <c r="A92" s="23"/>
      <c r="B92" s="24" t="s">
        <v>20</v>
      </c>
      <c r="C92" s="25"/>
      <c r="D92" s="26"/>
      <c r="E92" s="27"/>
    </row>
    <row r="93" customFormat="false" ht="15" hidden="false" customHeight="false" outlineLevel="0" collapsed="false">
      <c r="A93" s="28"/>
      <c r="B93" s="29"/>
      <c r="C93" s="30" t="s">
        <v>21</v>
      </c>
      <c r="D93" s="31" t="s">
        <v>22</v>
      </c>
      <c r="E93" s="32" t="s">
        <v>23</v>
      </c>
    </row>
    <row r="94" customFormat="false" ht="15" hidden="false" customHeight="false" outlineLevel="0" collapsed="false">
      <c r="A94" s="33" t="s">
        <v>24</v>
      </c>
      <c r="B94" s="34" t="s">
        <v>25</v>
      </c>
      <c r="C94" s="35" t="n">
        <v>0</v>
      </c>
      <c r="D94" s="36" t="n">
        <f aca="false">E90*C94</f>
        <v>0</v>
      </c>
      <c r="E94" s="37" t="s">
        <v>26</v>
      </c>
    </row>
    <row r="95" customFormat="false" ht="15" hidden="false" customHeight="false" outlineLevel="0" collapsed="false">
      <c r="A95" s="38" t="s">
        <v>27</v>
      </c>
      <c r="B95" s="34" t="s">
        <v>28</v>
      </c>
      <c r="C95" s="35" t="n">
        <v>0</v>
      </c>
      <c r="D95" s="60" t="n">
        <f aca="false">(E90+D94)*C95</f>
        <v>0</v>
      </c>
      <c r="E95" s="37" t="s">
        <v>29</v>
      </c>
    </row>
    <row r="96" customFormat="false" ht="15" hidden="false" customHeight="false" outlineLevel="0" collapsed="false">
      <c r="A96" s="145"/>
      <c r="B96" s="40" t="s">
        <v>30</v>
      </c>
      <c r="C96" s="41"/>
      <c r="D96" s="42" t="n">
        <f aca="false">SUM(D94:D95)</f>
        <v>0</v>
      </c>
      <c r="E96" s="43"/>
    </row>
    <row r="97" customFormat="false" ht="13.8" hidden="false" customHeight="false" outlineLevel="0" collapsed="false">
      <c r="A97" s="136" t="s">
        <v>149</v>
      </c>
      <c r="B97" s="174" t="s">
        <v>150</v>
      </c>
      <c r="C97" s="175"/>
      <c r="D97" s="176"/>
      <c r="E97" s="177"/>
    </row>
    <row r="98" customFormat="false" ht="15" hidden="false" customHeight="false" outlineLevel="0" collapsed="false">
      <c r="A98" s="45"/>
      <c r="B98" s="46"/>
      <c r="C98" s="47"/>
      <c r="D98" s="48"/>
      <c r="E98" s="49"/>
    </row>
    <row r="99" customFormat="false" ht="15" hidden="false" customHeight="false" outlineLevel="0" collapsed="false">
      <c r="A99" s="50"/>
      <c r="B99" s="51" t="s">
        <v>32</v>
      </c>
      <c r="C99" s="52"/>
      <c r="D99" s="31" t="n">
        <f aca="false">(E90+D96)/(1-6.65%)</f>
        <v>29116.7423409748</v>
      </c>
      <c r="E99" s="53"/>
    </row>
    <row r="100" customFormat="false" ht="15" hidden="false" customHeight="false" outlineLevel="0" collapsed="false">
      <c r="A100" s="140"/>
      <c r="B100" s="141"/>
      <c r="C100" s="142"/>
      <c r="D100" s="143"/>
      <c r="E100" s="178"/>
    </row>
    <row r="101" customFormat="false" ht="15" hidden="false" customHeight="false" outlineLevel="0" collapsed="false">
      <c r="A101" s="23"/>
      <c r="B101" s="24" t="s">
        <v>33</v>
      </c>
      <c r="C101" s="56"/>
      <c r="D101" s="57"/>
      <c r="E101" s="58"/>
    </row>
    <row r="102" customFormat="false" ht="15" hidden="false" customHeight="false" outlineLevel="0" collapsed="false">
      <c r="A102" s="28"/>
      <c r="B102" s="29"/>
      <c r="C102" s="30" t="s">
        <v>21</v>
      </c>
      <c r="D102" s="59" t="s">
        <v>22</v>
      </c>
      <c r="E102" s="32" t="s">
        <v>23</v>
      </c>
    </row>
    <row r="103" customFormat="false" ht="15" hidden="false" customHeight="false" outlineLevel="0" collapsed="false">
      <c r="A103" s="33" t="s">
        <v>34</v>
      </c>
      <c r="B103" s="34" t="s">
        <v>35</v>
      </c>
      <c r="C103" s="35"/>
      <c r="D103" s="60"/>
      <c r="E103" s="61" t="s">
        <v>36</v>
      </c>
    </row>
    <row r="104" customFormat="false" ht="15" hidden="false" customHeight="false" outlineLevel="0" collapsed="false">
      <c r="A104" s="38"/>
      <c r="B104" s="62" t="s">
        <v>37</v>
      </c>
      <c r="C104" s="63" t="n">
        <v>0.0065</v>
      </c>
      <c r="D104" s="60" t="n">
        <f aca="false">$D$99*C104</f>
        <v>189.258825216336</v>
      </c>
      <c r="E104" s="64"/>
    </row>
    <row r="105" customFormat="false" ht="15" hidden="false" customHeight="false" outlineLevel="0" collapsed="false">
      <c r="A105" s="38"/>
      <c r="B105" s="62" t="s">
        <v>38</v>
      </c>
      <c r="C105" s="63" t="n">
        <v>0.03</v>
      </c>
      <c r="D105" s="60" t="n">
        <f aca="false">$D$99*C105</f>
        <v>873.502270229245</v>
      </c>
      <c r="E105" s="64"/>
    </row>
    <row r="106" customFormat="false" ht="15" hidden="false" customHeight="false" outlineLevel="0" collapsed="false">
      <c r="A106" s="38"/>
      <c r="B106" s="62" t="s">
        <v>39</v>
      </c>
      <c r="C106" s="63" t="n">
        <v>0.03</v>
      </c>
      <c r="D106" s="60" t="n">
        <f aca="false">$D$99*C106</f>
        <v>873.502270229245</v>
      </c>
      <c r="E106" s="64"/>
    </row>
    <row r="107" customFormat="false" ht="15" hidden="false" customHeight="false" outlineLevel="0" collapsed="false">
      <c r="A107" s="38"/>
      <c r="B107" s="62"/>
      <c r="C107" s="63"/>
      <c r="D107" s="60"/>
      <c r="E107" s="64"/>
    </row>
    <row r="108" customFormat="false" ht="15" hidden="false" customHeight="false" outlineLevel="0" collapsed="false">
      <c r="A108" s="65"/>
      <c r="B108" s="66" t="s">
        <v>40</v>
      </c>
      <c r="C108" s="67" t="n">
        <f aca="false">SUM(C104:C107)</f>
        <v>0.0665</v>
      </c>
      <c r="D108" s="68" t="n">
        <f aca="false">SUM(D104:D107)</f>
        <v>1936.26336567483</v>
      </c>
      <c r="E108" s="34"/>
    </row>
    <row r="109" customFormat="false" ht="15" hidden="false" customHeight="false" outlineLevel="0" collapsed="false">
      <c r="A109" s="38"/>
      <c r="B109" s="62"/>
      <c r="C109" s="69"/>
      <c r="D109" s="70"/>
      <c r="E109" s="62"/>
    </row>
    <row r="110" customFormat="false" ht="15" hidden="false" customHeight="false" outlineLevel="0" collapsed="false">
      <c r="A110" s="38"/>
      <c r="B110" s="66" t="s">
        <v>41</v>
      </c>
      <c r="C110" s="38"/>
      <c r="D110" s="68" t="n">
        <f aca="false">D108+D99</f>
        <v>31053.0057066497</v>
      </c>
      <c r="E110" s="62"/>
    </row>
    <row r="111" customFormat="false" ht="15" hidden="false" customHeight="false" outlineLevel="0" collapsed="false">
      <c r="A111" s="38"/>
      <c r="B111" s="66"/>
      <c r="C111" s="38"/>
      <c r="D111" s="68"/>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t="s">
        <v>42</v>
      </c>
      <c r="C113" s="38" t="n">
        <v>12</v>
      </c>
      <c r="D113" s="68" t="n">
        <f aca="false">D110*C113</f>
        <v>372636.068479796</v>
      </c>
      <c r="E113" s="62"/>
    </row>
    <row r="114" customFormat="false" ht="15" hidden="false" customHeight="false" outlineLevel="0" collapsed="false">
      <c r="A114" s="118"/>
      <c r="B114" s="115"/>
      <c r="C114" s="118"/>
      <c r="D114" s="117"/>
      <c r="E114" s="119"/>
    </row>
    <row r="115" customFormat="false" ht="13.8" hidden="false" customHeight="false" outlineLevel="0" collapsed="false">
      <c r="A115" s="118"/>
      <c r="B115" s="180" t="s">
        <v>151</v>
      </c>
      <c r="C115" s="118"/>
      <c r="D115" s="117"/>
      <c r="E115" s="119"/>
    </row>
    <row r="116" s="179" customFormat="true" ht="9" hidden="false" customHeight="false" outlineLevel="0" collapsed="false">
      <c r="AMH116" s="71"/>
      <c r="AMI116" s="71"/>
      <c r="AMJ116" s="71"/>
    </row>
    <row r="117" s="179" customFormat="true" ht="12.8" hidden="false" customHeight="false" outlineLevel="0" collapsed="false">
      <c r="D117" s="187"/>
      <c r="AMH117" s="71"/>
      <c r="AMI117" s="71"/>
      <c r="AMJ117" s="71"/>
    </row>
    <row r="118" s="179" customFormat="true" ht="9" hidden="false" customHeight="false" outlineLevel="0" collapsed="false">
      <c r="AMH118" s="71"/>
      <c r="AMI118" s="71"/>
      <c r="AMJ118" s="71"/>
    </row>
    <row r="119" s="179" customFormat="true" ht="9" hidden="false" customHeight="false" outlineLevel="0" collapsed="false">
      <c r="AMH119" s="71"/>
      <c r="AMI119" s="71"/>
      <c r="AMJ119" s="71"/>
    </row>
    <row r="120" s="179" customFormat="true" ht="9" hidden="false" customHeight="false" outlineLevel="0" collapsed="false">
      <c r="AMH120" s="71"/>
      <c r="AMI120" s="71"/>
      <c r="AMJ120" s="71"/>
    </row>
    <row r="121" s="179" customFormat="true" ht="9" hidden="false" customHeight="false" outlineLevel="0" collapsed="false">
      <c r="AMH121" s="71"/>
      <c r="AMI121" s="71"/>
      <c r="AMJ121" s="71"/>
    </row>
    <row r="122" s="179" customFormat="true" ht="9" hidden="false" customHeight="false" outlineLevel="0" collapsed="false">
      <c r="AMH122" s="71"/>
      <c r="AMI122" s="71"/>
      <c r="AMJ122" s="71"/>
    </row>
    <row r="123" s="179" customFormat="true" ht="9" hidden="false" customHeight="false" outlineLevel="0" collapsed="false">
      <c r="AMH123" s="71"/>
      <c r="AMI123" s="71"/>
      <c r="AMJ123" s="71"/>
    </row>
    <row r="124" s="179" customFormat="true" ht="9" hidden="false" customHeight="false" outlineLevel="0" collapsed="false">
      <c r="AMH124" s="71"/>
      <c r="AMI124" s="71"/>
      <c r="AMJ124" s="71"/>
    </row>
    <row r="125" s="179" customFormat="true" ht="9" hidden="false" customHeight="false" outlineLevel="0" collapsed="false">
      <c r="AMH125" s="71"/>
      <c r="AMI125" s="71"/>
      <c r="AMJ125" s="71"/>
    </row>
    <row r="126" s="179" customFormat="true" ht="9" hidden="false" customHeight="false" outlineLevel="0" collapsed="false">
      <c r="AMH126" s="71"/>
      <c r="AMI126" s="71"/>
      <c r="AMJ126" s="71"/>
    </row>
    <row r="127" s="179" customFormat="true" ht="9" hidden="false" customHeight="false" outlineLevel="0" collapsed="false">
      <c r="AMH127" s="71"/>
      <c r="AMI127" s="71"/>
      <c r="AMJ127" s="71"/>
    </row>
    <row r="128" s="179" customFormat="true" ht="9" hidden="false" customHeight="false" outlineLevel="0" collapsed="false">
      <c r="AMH128" s="71"/>
      <c r="AMI128" s="71"/>
      <c r="AMJ128" s="71"/>
    </row>
    <row r="129" s="179" customFormat="true" ht="9" hidden="false" customHeight="false" outlineLevel="0" collapsed="false">
      <c r="AMH129" s="71"/>
      <c r="AMI129" s="71"/>
      <c r="AMJ129" s="71"/>
    </row>
    <row r="130" s="179" customFormat="true" ht="9" hidden="false" customHeight="false" outlineLevel="0" collapsed="false">
      <c r="AMH130" s="71"/>
      <c r="AMI130" s="71"/>
      <c r="AMJ130" s="71"/>
    </row>
    <row r="131" s="179" customFormat="true" ht="9" hidden="false" customHeight="false" outlineLevel="0" collapsed="false">
      <c r="AMH131" s="71"/>
      <c r="AMI131" s="71"/>
      <c r="AMJ131" s="71"/>
    </row>
    <row r="132" s="179" customFormat="true" ht="9" hidden="false" customHeight="false" outlineLevel="0" collapsed="false">
      <c r="AMH132" s="71"/>
      <c r="AMI132" s="71"/>
      <c r="AMJ132" s="71"/>
    </row>
    <row r="133" s="179" customFormat="true" ht="9" hidden="false" customHeight="false" outlineLevel="0" collapsed="false">
      <c r="AMH133" s="71"/>
      <c r="AMI133" s="71"/>
      <c r="AMJ133" s="71"/>
    </row>
    <row r="134" s="179" customFormat="true" ht="9" hidden="false" customHeight="false" outlineLevel="0" collapsed="false">
      <c r="AMH134" s="71"/>
      <c r="AMI134" s="71"/>
      <c r="AMJ134" s="71"/>
    </row>
    <row r="135" s="179" customFormat="true" ht="9" hidden="false" customHeight="false" outlineLevel="0" collapsed="false">
      <c r="AMH135" s="71"/>
      <c r="AMI135" s="71"/>
      <c r="AMJ135" s="71"/>
    </row>
    <row r="136" s="179" customFormat="true" ht="9" hidden="false" customHeight="false" outlineLevel="0" collapsed="false">
      <c r="AMH136" s="71"/>
      <c r="AMI136" s="71"/>
      <c r="AMJ136" s="71"/>
    </row>
    <row r="137" s="179" customFormat="true" ht="9" hidden="false" customHeight="false" outlineLevel="0" collapsed="false">
      <c r="AMH137" s="71"/>
      <c r="AMI137" s="71"/>
      <c r="AMJ137" s="71"/>
    </row>
    <row r="138" s="179" customFormat="true" ht="9" hidden="false" customHeight="false" outlineLevel="0" collapsed="false">
      <c r="AMH138" s="71"/>
      <c r="AMI138" s="71"/>
      <c r="AMJ138" s="71"/>
    </row>
    <row r="139" s="179" customFormat="true" ht="9" hidden="false" customHeight="false" outlineLevel="0" collapsed="false">
      <c r="AMH139" s="71"/>
      <c r="AMI139" s="71"/>
      <c r="AMJ139" s="71"/>
    </row>
    <row r="140" s="179" customFormat="true" ht="9" hidden="false" customHeight="false" outlineLevel="0" collapsed="false">
      <c r="AMH140" s="71"/>
      <c r="AMI140" s="71"/>
      <c r="AMJ140" s="71"/>
    </row>
    <row r="141" s="179" customFormat="true" ht="9" hidden="false" customHeight="false" outlineLevel="0" collapsed="false">
      <c r="AMH141" s="71"/>
      <c r="AMI141" s="71"/>
      <c r="AMJ141" s="71"/>
    </row>
    <row r="142" s="179" customFormat="true" ht="9" hidden="false" customHeight="false" outlineLevel="0" collapsed="false">
      <c r="AMH142" s="71"/>
      <c r="AMI142" s="71"/>
      <c r="AMJ142" s="71"/>
    </row>
    <row r="143" s="179" customFormat="true" ht="9" hidden="false" customHeight="false" outlineLevel="0" collapsed="false">
      <c r="AMH143" s="71"/>
      <c r="AMI143" s="71"/>
      <c r="AMJ143" s="71"/>
    </row>
    <row r="144" s="179" customFormat="true" ht="9" hidden="false" customHeight="false" outlineLevel="0" collapsed="false">
      <c r="AMH144" s="71"/>
      <c r="AMI144" s="71"/>
      <c r="AMJ144" s="71"/>
    </row>
    <row r="145" s="179" customFormat="true" ht="9" hidden="false" customHeight="false" outlineLevel="0" collapsed="false">
      <c r="AMH145" s="71"/>
      <c r="AMI145" s="71"/>
      <c r="AMJ145" s="71"/>
    </row>
    <row r="146" s="179" customFormat="true" ht="9" hidden="false" customHeight="false" outlineLevel="0" collapsed="false">
      <c r="AMH146" s="71"/>
      <c r="AMI146" s="71"/>
      <c r="AMJ146" s="71"/>
    </row>
    <row r="147" s="179" customFormat="true" ht="9" hidden="false" customHeight="false" outlineLevel="0" collapsed="false">
      <c r="AMH147" s="71"/>
      <c r="AMI147" s="71"/>
      <c r="AMJ147" s="71"/>
    </row>
    <row r="148" s="179" customFormat="true" ht="9" hidden="false" customHeight="false" outlineLevel="0" collapsed="false">
      <c r="AMH148" s="71"/>
      <c r="AMI148" s="71"/>
      <c r="AMJ148" s="71"/>
    </row>
    <row r="149" s="179" customFormat="true" ht="9" hidden="false" customHeight="false" outlineLevel="0" collapsed="false">
      <c r="AMH149" s="71"/>
      <c r="AMI149" s="71"/>
      <c r="AMJ149" s="71"/>
    </row>
    <row r="150" s="179" customFormat="true" ht="9" hidden="false" customHeight="false" outlineLevel="0" collapsed="false">
      <c r="AMH150" s="71"/>
      <c r="AMI150" s="71"/>
      <c r="AMJ150" s="71"/>
    </row>
    <row r="151" s="179" customFormat="true" ht="9" hidden="false" customHeight="false" outlineLevel="0" collapsed="false">
      <c r="AMH151" s="71"/>
      <c r="AMI151" s="71"/>
      <c r="AMJ151" s="71"/>
    </row>
    <row r="152" s="179" customFormat="true" ht="9" hidden="false" customHeight="false" outlineLevel="0" collapsed="false">
      <c r="AMH152" s="71"/>
      <c r="AMI152" s="71"/>
      <c r="AMJ152" s="71"/>
    </row>
    <row r="153" s="179" customFormat="true" ht="9" hidden="false" customHeight="false" outlineLevel="0" collapsed="false">
      <c r="AMH153" s="71"/>
      <c r="AMI153" s="71"/>
      <c r="AMJ153" s="71"/>
    </row>
    <row r="154" s="179" customFormat="true" ht="9" hidden="false" customHeight="false" outlineLevel="0" collapsed="false">
      <c r="AMH154" s="71"/>
      <c r="AMI154" s="71"/>
      <c r="AMJ154" s="71"/>
    </row>
    <row r="155" s="179" customFormat="true" ht="9" hidden="false" customHeight="false" outlineLevel="0" collapsed="false">
      <c r="AMH155" s="71"/>
      <c r="AMI155" s="71"/>
      <c r="AMJ155" s="71"/>
    </row>
    <row r="156" s="179" customFormat="true" ht="9" hidden="false" customHeight="false" outlineLevel="0" collapsed="false">
      <c r="AMH156" s="71"/>
      <c r="AMI156" s="71"/>
      <c r="AMJ156" s="71"/>
    </row>
    <row r="157" s="179" customFormat="true" ht="9" hidden="false" customHeight="false" outlineLevel="0" collapsed="false">
      <c r="AMH157" s="71"/>
      <c r="AMI157" s="71"/>
      <c r="AMJ157" s="71"/>
    </row>
    <row r="158" s="179" customFormat="true" ht="9" hidden="false" customHeight="false" outlineLevel="0" collapsed="false">
      <c r="AMH158" s="71"/>
      <c r="AMI158" s="71"/>
      <c r="AMJ158" s="71"/>
    </row>
    <row r="159" s="179" customFormat="true" ht="9" hidden="false" customHeight="false" outlineLevel="0" collapsed="false">
      <c r="AMH159" s="71"/>
      <c r="AMI159" s="71"/>
      <c r="AMJ159" s="71"/>
    </row>
    <row r="160" s="179" customFormat="true" ht="9" hidden="false" customHeight="false" outlineLevel="0" collapsed="false">
      <c r="AMH160" s="71"/>
      <c r="AMI160" s="71"/>
      <c r="AMJ160" s="71"/>
    </row>
    <row r="161" s="179" customFormat="true" ht="9" hidden="false" customHeight="false" outlineLevel="0" collapsed="false">
      <c r="AMH161" s="71"/>
      <c r="AMI161" s="71"/>
      <c r="AMJ161" s="71"/>
    </row>
    <row r="162" s="179" customFormat="true" ht="9" hidden="false" customHeight="false" outlineLevel="0" collapsed="false">
      <c r="AMH162" s="71"/>
      <c r="AMI162" s="71"/>
      <c r="AMJ162" s="71"/>
    </row>
    <row r="163" s="179" customFormat="true" ht="9" hidden="false" customHeight="false" outlineLevel="0" collapsed="false">
      <c r="AMH163" s="71"/>
      <c r="AMI163" s="71"/>
      <c r="AMJ163" s="71"/>
    </row>
    <row r="164" s="179" customFormat="true" ht="9" hidden="false" customHeight="false" outlineLevel="0" collapsed="false">
      <c r="AMH164" s="71"/>
      <c r="AMI164" s="71"/>
      <c r="AMJ164" s="71"/>
    </row>
    <row r="165" s="179" customFormat="true" ht="9" hidden="false" customHeight="false" outlineLevel="0" collapsed="false">
      <c r="AMH165" s="71"/>
      <c r="AMI165" s="71"/>
      <c r="AMJ165" s="71"/>
    </row>
    <row r="166" s="179" customFormat="true" ht="9" hidden="false" customHeight="false" outlineLevel="0" collapsed="false">
      <c r="AMH166" s="71"/>
      <c r="AMI166" s="71"/>
      <c r="AMJ166" s="71"/>
    </row>
    <row r="167" s="179" customFormat="true" ht="9" hidden="false" customHeight="false" outlineLevel="0" collapsed="false">
      <c r="AMH167" s="71"/>
      <c r="AMI167" s="71"/>
      <c r="AMJ167" s="71"/>
    </row>
    <row r="168" s="179" customFormat="true" ht="9" hidden="false" customHeight="false" outlineLevel="0" collapsed="false">
      <c r="AMH168" s="71"/>
      <c r="AMI168" s="71"/>
      <c r="AMJ168" s="71"/>
    </row>
    <row r="169" s="179" customFormat="true" ht="9" hidden="false" customHeight="false" outlineLevel="0" collapsed="false">
      <c r="AMH169" s="71"/>
      <c r="AMI169" s="71"/>
      <c r="AMJ169" s="71"/>
    </row>
    <row r="170" s="179" customFormat="true" ht="9" hidden="false" customHeight="false" outlineLevel="0" collapsed="false">
      <c r="AMH170" s="71"/>
      <c r="AMI170" s="71"/>
      <c r="AMJ170" s="71"/>
    </row>
    <row r="171" s="179" customFormat="true" ht="9" hidden="false" customHeight="false" outlineLevel="0" collapsed="false">
      <c r="AMH171" s="71"/>
      <c r="AMI171" s="71"/>
      <c r="AMJ171" s="71"/>
    </row>
    <row r="172" s="179" customFormat="true" ht="9" hidden="false" customHeight="false" outlineLevel="0" collapsed="false">
      <c r="AMH172" s="71"/>
      <c r="AMI172" s="71"/>
      <c r="AMJ172" s="71"/>
    </row>
    <row r="173" s="179" customFormat="true" ht="9" hidden="false" customHeight="false" outlineLevel="0" collapsed="false">
      <c r="AMH173" s="71"/>
      <c r="AMI173" s="71"/>
      <c r="AMJ173" s="71"/>
    </row>
    <row r="174" s="179" customFormat="true" ht="9" hidden="false" customHeight="false" outlineLevel="0" collapsed="false">
      <c r="AMH174" s="71"/>
      <c r="AMI174" s="71"/>
      <c r="AMJ174" s="71"/>
    </row>
    <row r="175" s="179" customFormat="true" ht="9" hidden="false" customHeight="false" outlineLevel="0" collapsed="false">
      <c r="AMH175" s="71"/>
      <c r="AMI175" s="71"/>
      <c r="AMJ175" s="71"/>
    </row>
    <row r="176" s="179" customFormat="true" ht="9" hidden="false" customHeight="false" outlineLevel="0" collapsed="false">
      <c r="AMH176" s="71"/>
      <c r="AMI176" s="71"/>
      <c r="AMJ176" s="71"/>
    </row>
    <row r="177" s="179" customFormat="true" ht="9" hidden="false" customHeight="false" outlineLevel="0" collapsed="false">
      <c r="AMH177" s="71"/>
      <c r="AMI177" s="71"/>
      <c r="AMJ177" s="71"/>
    </row>
    <row r="178" s="179" customFormat="true" ht="9" hidden="false" customHeight="false" outlineLevel="0" collapsed="false">
      <c r="AMH178" s="71"/>
      <c r="AMI178" s="71"/>
      <c r="AMJ178" s="71"/>
    </row>
    <row r="179" s="179" customFormat="true" ht="9" hidden="false" customHeight="false" outlineLevel="0" collapsed="false">
      <c r="AMH179" s="71"/>
      <c r="AMI179" s="71"/>
      <c r="AMJ179" s="71"/>
    </row>
    <row r="180" s="179" customFormat="true" ht="9" hidden="false" customHeight="false" outlineLevel="0" collapsed="false">
      <c r="AMH180" s="71"/>
      <c r="AMI180" s="71"/>
      <c r="AMJ180" s="71"/>
    </row>
    <row r="181" s="179" customFormat="true" ht="9" hidden="false" customHeight="false" outlineLevel="0" collapsed="false">
      <c r="AMH181" s="71"/>
      <c r="AMI181" s="71"/>
      <c r="AMJ181" s="71"/>
    </row>
    <row r="182" s="179" customFormat="true" ht="9" hidden="false" customHeight="false" outlineLevel="0" collapsed="false">
      <c r="AMH182" s="71"/>
      <c r="AMI182" s="71"/>
      <c r="AMJ182" s="71"/>
    </row>
    <row r="183" s="179" customFormat="true" ht="9" hidden="false" customHeight="false" outlineLevel="0" collapsed="false">
      <c r="AMH183" s="71"/>
      <c r="AMI183" s="71"/>
      <c r="AMJ183" s="71"/>
    </row>
    <row r="184" s="179" customFormat="true" ht="9" hidden="false" customHeight="false" outlineLevel="0" collapsed="false">
      <c r="AMH184" s="71"/>
      <c r="AMI184" s="71"/>
      <c r="AMJ184" s="71"/>
    </row>
    <row r="185" s="179" customFormat="true" ht="9" hidden="false" customHeight="false" outlineLevel="0" collapsed="false">
      <c r="AMH185" s="71"/>
      <c r="AMI185" s="71"/>
      <c r="AMJ185" s="71"/>
    </row>
    <row r="186" s="179" customFormat="true" ht="9" hidden="false" customHeight="false" outlineLevel="0" collapsed="false">
      <c r="AMH186" s="71"/>
      <c r="AMI186" s="71"/>
      <c r="AMJ186" s="71"/>
    </row>
    <row r="187" s="179" customFormat="true" ht="9" hidden="false" customHeight="false" outlineLevel="0" collapsed="false">
      <c r="AMH187" s="71"/>
      <c r="AMI187" s="71"/>
      <c r="AMJ187" s="71"/>
    </row>
    <row r="188" s="179" customFormat="true" ht="9" hidden="false" customHeight="false" outlineLevel="0" collapsed="false">
      <c r="AMH188" s="71"/>
      <c r="AMI188" s="71"/>
      <c r="AMJ188" s="71"/>
    </row>
    <row r="189" s="179" customFormat="true" ht="9" hidden="false" customHeight="false" outlineLevel="0" collapsed="false">
      <c r="AMH189" s="71"/>
      <c r="AMI189" s="71"/>
      <c r="AMJ189" s="71"/>
    </row>
    <row r="190" s="179" customFormat="true" ht="9" hidden="false" customHeight="false" outlineLevel="0" collapsed="false">
      <c r="AMH190" s="71"/>
      <c r="AMI190" s="71"/>
      <c r="AMJ190" s="71"/>
    </row>
    <row r="191" s="179" customFormat="true" ht="9" hidden="false" customHeight="false" outlineLevel="0" collapsed="false">
      <c r="AMH191" s="71"/>
      <c r="AMI191" s="71"/>
      <c r="AMJ191" s="71"/>
    </row>
    <row r="192" s="179" customFormat="true" ht="9" hidden="false" customHeight="false" outlineLevel="0" collapsed="false">
      <c r="AMH192" s="71"/>
      <c r="AMI192" s="71"/>
      <c r="AMJ192" s="71"/>
    </row>
    <row r="193" s="179" customFormat="true" ht="9" hidden="false" customHeight="false" outlineLevel="0" collapsed="false">
      <c r="AMH193" s="71"/>
      <c r="AMI193" s="71"/>
      <c r="AMJ193" s="71"/>
    </row>
    <row r="194" s="179" customFormat="true" ht="9" hidden="false" customHeight="false" outlineLevel="0" collapsed="false">
      <c r="AMH194" s="71"/>
      <c r="AMI194" s="71"/>
      <c r="AMJ194" s="71"/>
    </row>
    <row r="195" s="179" customFormat="true" ht="9" hidden="false" customHeight="false" outlineLevel="0" collapsed="false">
      <c r="AMH195" s="71"/>
      <c r="AMI195" s="71"/>
      <c r="AMJ195" s="71"/>
    </row>
    <row r="196" s="179" customFormat="true" ht="9" hidden="false" customHeight="false" outlineLevel="0" collapsed="false">
      <c r="AMH196" s="71"/>
      <c r="AMI196" s="71"/>
      <c r="AMJ196" s="71"/>
    </row>
    <row r="197" s="179" customFormat="true" ht="9" hidden="false" customHeight="false" outlineLevel="0" collapsed="false">
      <c r="AMH197" s="71"/>
      <c r="AMI197" s="71"/>
      <c r="AMJ197" s="71"/>
    </row>
    <row r="198" s="179" customFormat="true" ht="9" hidden="false" customHeight="false" outlineLevel="0" collapsed="false">
      <c r="AMH198" s="71"/>
      <c r="AMI198" s="71"/>
      <c r="AMJ198" s="71"/>
    </row>
    <row r="199" s="179" customFormat="true" ht="9" hidden="false" customHeight="false" outlineLevel="0" collapsed="false">
      <c r="AMH199" s="71"/>
      <c r="AMI199" s="71"/>
      <c r="AMJ199" s="71"/>
    </row>
    <row r="200" s="179" customFormat="true" ht="9" hidden="false" customHeight="false" outlineLevel="0" collapsed="false">
      <c r="AMH200" s="71"/>
      <c r="AMI200" s="71"/>
      <c r="AMJ200" s="71"/>
    </row>
    <row r="201" s="179" customFormat="true" ht="9" hidden="false" customHeight="false" outlineLevel="0" collapsed="false">
      <c r="AMH201" s="71"/>
      <c r="AMI201" s="71"/>
      <c r="AMJ201" s="71"/>
    </row>
    <row r="202" s="179" customFormat="true" ht="9" hidden="false" customHeight="false" outlineLevel="0" collapsed="false">
      <c r="AMH202" s="71"/>
      <c r="AMI202" s="71"/>
      <c r="AMJ202" s="71"/>
    </row>
    <row r="203" s="179" customFormat="true" ht="9" hidden="false" customHeight="false" outlineLevel="0" collapsed="false">
      <c r="AMH203" s="71"/>
      <c r="AMI203" s="71"/>
      <c r="AMJ203" s="71"/>
    </row>
    <row r="204" s="179" customFormat="true" ht="9" hidden="false" customHeight="false" outlineLevel="0" collapsed="false">
      <c r="AMH204" s="71"/>
      <c r="AMI204" s="71"/>
      <c r="AMJ204" s="71"/>
    </row>
    <row r="205" s="179" customFormat="true" ht="9" hidden="false" customHeight="false" outlineLevel="0" collapsed="false">
      <c r="AMH205" s="71"/>
      <c r="AMI205" s="71"/>
      <c r="AMJ205" s="71"/>
    </row>
    <row r="206" s="179" customFormat="true" ht="9" hidden="false" customHeight="false" outlineLevel="0" collapsed="false">
      <c r="AMH206" s="71"/>
      <c r="AMI206" s="71"/>
      <c r="AMJ206" s="71"/>
    </row>
    <row r="207" s="179" customFormat="true" ht="9" hidden="false" customHeight="false" outlineLevel="0" collapsed="false">
      <c r="AMH207" s="71"/>
      <c r="AMI207" s="71"/>
      <c r="AMJ207" s="71"/>
    </row>
    <row r="208" s="179" customFormat="true" ht="9" hidden="false" customHeight="false" outlineLevel="0" collapsed="false">
      <c r="AMH208" s="71"/>
      <c r="AMI208" s="71"/>
      <c r="AMJ208" s="71"/>
    </row>
    <row r="209" s="179" customFormat="true" ht="9" hidden="false" customHeight="false" outlineLevel="0" collapsed="false">
      <c r="AMH209" s="71"/>
      <c r="AMI209" s="71"/>
      <c r="AMJ209" s="71"/>
    </row>
    <row r="210" s="179" customFormat="true" ht="9" hidden="false" customHeight="false" outlineLevel="0" collapsed="false">
      <c r="AMH210" s="71"/>
      <c r="AMI210" s="71"/>
      <c r="AMJ210" s="71"/>
    </row>
    <row r="211" s="179" customFormat="true" ht="9" hidden="false" customHeight="false" outlineLevel="0" collapsed="false">
      <c r="AMH211" s="71"/>
      <c r="AMI211" s="71"/>
      <c r="AMJ211" s="71"/>
    </row>
    <row r="212" s="179" customFormat="true" ht="9" hidden="false" customHeight="false" outlineLevel="0" collapsed="false">
      <c r="AMH212" s="71"/>
      <c r="AMI212" s="71"/>
      <c r="AMJ212" s="71"/>
    </row>
    <row r="213" s="179" customFormat="true" ht="9" hidden="false" customHeight="false" outlineLevel="0" collapsed="false">
      <c r="AMH213" s="71"/>
      <c r="AMI213" s="71"/>
      <c r="AMJ213" s="71"/>
    </row>
    <row r="214" s="179" customFormat="true" ht="9" hidden="false" customHeight="false" outlineLevel="0" collapsed="false">
      <c r="AMH214" s="71"/>
      <c r="AMI214" s="71"/>
      <c r="AMJ214" s="71"/>
    </row>
    <row r="215" s="179" customFormat="true" ht="9" hidden="false" customHeight="false" outlineLevel="0" collapsed="false">
      <c r="AMH215" s="71"/>
      <c r="AMI215" s="71"/>
      <c r="AMJ215" s="71"/>
    </row>
    <row r="216" s="179" customFormat="true" ht="9" hidden="false" customHeight="false" outlineLevel="0" collapsed="false">
      <c r="AMH216" s="71"/>
      <c r="AMI216" s="71"/>
      <c r="AMJ216" s="71"/>
    </row>
    <row r="217" s="179" customFormat="true" ht="9" hidden="false" customHeight="false" outlineLevel="0" collapsed="false">
      <c r="AMH217" s="71"/>
      <c r="AMI217" s="71"/>
      <c r="AMJ217" s="71"/>
    </row>
    <row r="218" s="179" customFormat="true" ht="9" hidden="false" customHeight="false" outlineLevel="0" collapsed="false">
      <c r="AMH218" s="71"/>
      <c r="AMI218" s="71"/>
      <c r="AMJ218" s="71"/>
    </row>
    <row r="219" s="179" customFormat="true" ht="9" hidden="false" customHeight="false" outlineLevel="0" collapsed="false">
      <c r="AMH219" s="71"/>
      <c r="AMI219" s="71"/>
      <c r="AMJ219" s="71"/>
    </row>
    <row r="220" s="179" customFormat="true" ht="9" hidden="false" customHeight="false" outlineLevel="0" collapsed="false">
      <c r="AMH220" s="71"/>
      <c r="AMI220" s="71"/>
      <c r="AMJ220" s="71"/>
    </row>
    <row r="221" s="179" customFormat="true" ht="9" hidden="false" customHeight="false" outlineLevel="0" collapsed="false">
      <c r="AMH221" s="71"/>
      <c r="AMI221" s="71"/>
      <c r="AMJ221" s="71"/>
    </row>
    <row r="222" s="179" customFormat="true" ht="9" hidden="false" customHeight="false" outlineLevel="0" collapsed="false">
      <c r="AMH222" s="71"/>
      <c r="AMI222" s="71"/>
      <c r="AMJ222" s="71"/>
    </row>
    <row r="223" s="179" customFormat="true" ht="9" hidden="false" customHeight="false" outlineLevel="0" collapsed="false">
      <c r="AMH223" s="71"/>
      <c r="AMI223" s="71"/>
      <c r="AMJ223" s="71"/>
    </row>
    <row r="224" s="179" customFormat="true" ht="9" hidden="false" customHeight="false" outlineLevel="0" collapsed="false">
      <c r="AMH224" s="71"/>
      <c r="AMI224" s="71"/>
      <c r="AMJ224" s="71"/>
    </row>
    <row r="225" s="179" customFormat="true" ht="9" hidden="false" customHeight="false" outlineLevel="0" collapsed="false">
      <c r="AMH225" s="71"/>
      <c r="AMI225" s="71"/>
      <c r="AMJ225" s="71"/>
    </row>
    <row r="226" s="179" customFormat="true" ht="9" hidden="false" customHeight="false" outlineLevel="0" collapsed="false">
      <c r="AMH226" s="71"/>
      <c r="AMI226" s="71"/>
      <c r="AMJ226" s="71"/>
    </row>
    <row r="227" s="179" customFormat="true" ht="9" hidden="false" customHeight="false" outlineLevel="0" collapsed="false">
      <c r="AMH227" s="71"/>
      <c r="AMI227" s="71"/>
      <c r="AMJ227" s="71"/>
    </row>
    <row r="228" s="179" customFormat="true" ht="9" hidden="false" customHeight="false" outlineLevel="0" collapsed="false">
      <c r="AMH228" s="71"/>
      <c r="AMI228" s="71"/>
      <c r="AMJ228" s="71"/>
    </row>
    <row r="229" s="179" customFormat="true" ht="9" hidden="false" customHeight="false" outlineLevel="0" collapsed="false">
      <c r="AMH229" s="71"/>
      <c r="AMI229" s="71"/>
      <c r="AMJ229" s="71"/>
    </row>
    <row r="230" s="179" customFormat="true" ht="9" hidden="false" customHeight="false" outlineLevel="0" collapsed="false">
      <c r="AMH230" s="71"/>
      <c r="AMI230" s="71"/>
      <c r="AMJ230" s="71"/>
    </row>
    <row r="231" s="179" customFormat="true" ht="9" hidden="false" customHeight="false" outlineLevel="0" collapsed="false">
      <c r="AMH231" s="71"/>
      <c r="AMI231" s="71"/>
      <c r="AMJ231" s="71"/>
    </row>
    <row r="232" s="179" customFormat="true" ht="9" hidden="false" customHeight="false" outlineLevel="0" collapsed="false">
      <c r="AMH232" s="71"/>
      <c r="AMI232" s="71"/>
      <c r="AMJ232" s="71"/>
    </row>
    <row r="233" s="179" customFormat="true" ht="9" hidden="false" customHeight="false" outlineLevel="0" collapsed="false">
      <c r="AMH233" s="71"/>
      <c r="AMI233" s="71"/>
      <c r="AMJ233" s="71"/>
    </row>
    <row r="234" s="179" customFormat="true" ht="9" hidden="false" customHeight="false" outlineLevel="0" collapsed="false">
      <c r="AMH234" s="71"/>
      <c r="AMI234" s="71"/>
      <c r="AMJ234" s="71"/>
    </row>
    <row r="235" s="179" customFormat="true" ht="9" hidden="false" customHeight="false" outlineLevel="0" collapsed="false">
      <c r="AMH235" s="71"/>
      <c r="AMI235" s="71"/>
      <c r="AMJ235" s="71"/>
    </row>
    <row r="236" s="179" customFormat="true" ht="9" hidden="false" customHeight="false" outlineLevel="0" collapsed="false">
      <c r="AMH236" s="71"/>
      <c r="AMI236" s="71"/>
      <c r="AMJ236" s="71"/>
    </row>
    <row r="237" s="179" customFormat="true" ht="9" hidden="false" customHeight="false" outlineLevel="0" collapsed="false">
      <c r="AMH237" s="71"/>
      <c r="AMI237" s="71"/>
      <c r="AMJ237" s="71"/>
    </row>
    <row r="238" s="179" customFormat="true" ht="9" hidden="false" customHeight="false" outlineLevel="0" collapsed="false">
      <c r="AMH238" s="71"/>
      <c r="AMI238" s="71"/>
      <c r="AMJ238" s="71"/>
    </row>
    <row r="239" s="179" customFormat="true" ht="9" hidden="false" customHeight="false" outlineLevel="0" collapsed="false">
      <c r="AMH239" s="71"/>
      <c r="AMI239" s="71"/>
      <c r="AMJ239" s="71"/>
    </row>
    <row r="240" s="179" customFormat="true" ht="9" hidden="false" customHeight="false" outlineLevel="0" collapsed="false">
      <c r="AMH240" s="71"/>
      <c r="AMI240" s="71"/>
      <c r="AMJ240" s="71"/>
    </row>
    <row r="241" s="179" customFormat="true" ht="9" hidden="false" customHeight="false" outlineLevel="0" collapsed="false">
      <c r="AMH241" s="71"/>
      <c r="AMI241" s="71"/>
      <c r="AMJ241" s="71"/>
    </row>
    <row r="242" s="179" customFormat="true" ht="9" hidden="false" customHeight="false" outlineLevel="0" collapsed="false">
      <c r="AMH242" s="71"/>
      <c r="AMI242" s="71"/>
      <c r="AMJ242" s="71"/>
    </row>
    <row r="243" s="179" customFormat="true" ht="9" hidden="false" customHeight="false" outlineLevel="0" collapsed="false">
      <c r="AMH243" s="71"/>
      <c r="AMI243" s="71"/>
      <c r="AMJ243" s="71"/>
    </row>
    <row r="244" s="179" customFormat="true" ht="9" hidden="false" customHeight="false" outlineLevel="0" collapsed="false">
      <c r="AMH244" s="71"/>
      <c r="AMI244" s="71"/>
      <c r="AMJ244" s="71"/>
    </row>
    <row r="245" s="179" customFormat="true" ht="9" hidden="false" customHeight="false" outlineLevel="0" collapsed="false">
      <c r="AMH245" s="71"/>
      <c r="AMI245" s="71"/>
      <c r="AMJ245" s="71"/>
    </row>
    <row r="246" s="179" customFormat="true" ht="9" hidden="false" customHeight="false" outlineLevel="0" collapsed="false">
      <c r="AMH246" s="71"/>
      <c r="AMI246" s="71"/>
      <c r="AMJ246" s="71"/>
    </row>
    <row r="247" s="179" customFormat="true" ht="9" hidden="false" customHeight="false" outlineLevel="0" collapsed="false">
      <c r="AMH247" s="71"/>
      <c r="AMI247" s="71"/>
      <c r="AMJ247" s="71"/>
    </row>
    <row r="248" s="179" customFormat="true" ht="9" hidden="false" customHeight="false" outlineLevel="0" collapsed="false">
      <c r="AMH248" s="71"/>
      <c r="AMI248" s="71"/>
      <c r="AMJ248" s="71"/>
    </row>
    <row r="249" s="179" customFormat="true" ht="9" hidden="false" customHeight="false" outlineLevel="0" collapsed="false">
      <c r="AMH249" s="71"/>
      <c r="AMI249" s="71"/>
      <c r="AMJ249" s="71"/>
    </row>
    <row r="250" s="179" customFormat="true" ht="9" hidden="false" customHeight="false" outlineLevel="0" collapsed="false">
      <c r="AMH250" s="71"/>
      <c r="AMI250" s="71"/>
      <c r="AMJ250" s="71"/>
    </row>
    <row r="251" s="179" customFormat="true" ht="9" hidden="false" customHeight="false" outlineLevel="0" collapsed="false">
      <c r="AMH251" s="71"/>
      <c r="AMI251" s="71"/>
      <c r="AMJ251" s="71"/>
    </row>
    <row r="252" s="179" customFormat="true" ht="9" hidden="false" customHeight="false" outlineLevel="0" collapsed="false">
      <c r="AMH252" s="71"/>
      <c r="AMI252" s="71"/>
      <c r="AMJ252" s="71"/>
    </row>
    <row r="253" s="179" customFormat="true" ht="9" hidden="false" customHeight="false" outlineLevel="0" collapsed="false">
      <c r="AMH253" s="71"/>
      <c r="AMI253" s="71"/>
      <c r="AMJ253" s="71"/>
    </row>
    <row r="254" s="179" customFormat="true" ht="9" hidden="false" customHeight="false" outlineLevel="0" collapsed="false">
      <c r="AMH254" s="71"/>
      <c r="AMI254" s="71"/>
      <c r="AMJ254" s="71"/>
    </row>
    <row r="255" s="179" customFormat="true" ht="9" hidden="false" customHeight="false" outlineLevel="0" collapsed="false">
      <c r="AMH255" s="71"/>
      <c r="AMI255" s="71"/>
      <c r="AMJ255" s="71"/>
    </row>
    <row r="256" s="179" customFormat="true" ht="9" hidden="false" customHeight="false" outlineLevel="0" collapsed="false">
      <c r="AMH256" s="71"/>
      <c r="AMI256" s="71"/>
      <c r="AMJ256" s="71"/>
    </row>
    <row r="257" s="179" customFormat="true" ht="9" hidden="false" customHeight="false" outlineLevel="0" collapsed="false">
      <c r="AMH257" s="71"/>
      <c r="AMI257" s="71"/>
      <c r="AMJ257" s="71"/>
    </row>
    <row r="258" s="179" customFormat="true" ht="9" hidden="false" customHeight="false" outlineLevel="0" collapsed="false">
      <c r="AMH258" s="71"/>
      <c r="AMI258" s="71"/>
      <c r="AMJ258" s="71"/>
    </row>
    <row r="259" s="179" customFormat="true" ht="9" hidden="false" customHeight="false" outlineLevel="0" collapsed="false">
      <c r="AMH259" s="71"/>
      <c r="AMI259" s="71"/>
      <c r="AMJ259" s="71"/>
    </row>
    <row r="260" s="179" customFormat="true" ht="9" hidden="false" customHeight="false" outlineLevel="0" collapsed="false">
      <c r="AMH260" s="71"/>
      <c r="AMI260" s="71"/>
      <c r="AMJ260" s="71"/>
    </row>
    <row r="261" s="179" customFormat="true" ht="9" hidden="false" customHeight="false" outlineLevel="0" collapsed="false">
      <c r="AMH261" s="71"/>
      <c r="AMI261" s="71"/>
      <c r="AMJ261" s="71"/>
    </row>
    <row r="262" s="179" customFormat="true" ht="9" hidden="false" customHeight="false" outlineLevel="0" collapsed="false">
      <c r="AMH262" s="71"/>
      <c r="AMI262" s="71"/>
      <c r="AMJ262" s="71"/>
    </row>
    <row r="263" s="179" customFormat="true" ht="9" hidden="false" customHeight="false" outlineLevel="0" collapsed="false">
      <c r="AMH263" s="71"/>
      <c r="AMI263" s="71"/>
      <c r="AMJ263" s="71"/>
    </row>
    <row r="264" s="179" customFormat="true" ht="9" hidden="false" customHeight="false" outlineLevel="0" collapsed="false">
      <c r="AMH264" s="71"/>
      <c r="AMI264" s="71"/>
      <c r="AMJ264" s="71"/>
    </row>
    <row r="265" s="179" customFormat="true" ht="9" hidden="false" customHeight="false" outlineLevel="0" collapsed="false">
      <c r="AMH265" s="71"/>
      <c r="AMI265" s="71"/>
      <c r="AMJ265" s="71"/>
    </row>
    <row r="266" s="179" customFormat="true" ht="9" hidden="false" customHeight="false" outlineLevel="0" collapsed="false">
      <c r="AMH266" s="71"/>
      <c r="AMI266" s="71"/>
      <c r="AMJ266" s="71"/>
    </row>
    <row r="267" s="179" customFormat="true" ht="9" hidden="false" customHeight="false" outlineLevel="0" collapsed="false">
      <c r="AMH267" s="71"/>
      <c r="AMI267" s="71"/>
      <c r="AMJ267" s="71"/>
    </row>
    <row r="268" s="179" customFormat="true" ht="9" hidden="false" customHeight="false" outlineLevel="0" collapsed="false">
      <c r="AMH268" s="71"/>
      <c r="AMI268" s="71"/>
      <c r="AMJ268" s="71"/>
    </row>
    <row r="269" s="179" customFormat="true" ht="9" hidden="false" customHeight="false" outlineLevel="0" collapsed="false">
      <c r="AMH269" s="71"/>
      <c r="AMI269" s="71"/>
      <c r="AMJ269" s="71"/>
    </row>
    <row r="270" s="179" customFormat="true" ht="9" hidden="false" customHeight="false" outlineLevel="0" collapsed="false">
      <c r="AMH270" s="71"/>
      <c r="AMI270" s="71"/>
      <c r="AMJ270" s="71"/>
    </row>
    <row r="271" s="179" customFormat="true" ht="9" hidden="false" customHeight="false" outlineLevel="0" collapsed="false">
      <c r="AMH271" s="71"/>
      <c r="AMI271" s="71"/>
      <c r="AMJ271" s="71"/>
    </row>
    <row r="272" s="179" customFormat="true" ht="9" hidden="false" customHeight="false" outlineLevel="0" collapsed="false">
      <c r="AMH272" s="71"/>
      <c r="AMI272" s="71"/>
      <c r="AMJ272" s="71"/>
    </row>
    <row r="273" s="179" customFormat="true" ht="9" hidden="false" customHeight="false" outlineLevel="0" collapsed="false">
      <c r="AMH273" s="71"/>
      <c r="AMI273" s="71"/>
      <c r="AMJ273" s="71"/>
    </row>
    <row r="274" s="179" customFormat="true" ht="9" hidden="false" customHeight="false" outlineLevel="0" collapsed="false">
      <c r="AMH274" s="71"/>
      <c r="AMI274" s="71"/>
      <c r="AMJ274" s="71"/>
    </row>
    <row r="275" s="179" customFormat="true" ht="9" hidden="false" customHeight="false" outlineLevel="0" collapsed="false">
      <c r="AMH275" s="71"/>
      <c r="AMI275" s="71"/>
      <c r="AMJ275" s="71"/>
    </row>
    <row r="276" s="179" customFormat="true" ht="9" hidden="false" customHeight="false" outlineLevel="0" collapsed="false">
      <c r="AMH276" s="71"/>
      <c r="AMI276" s="71"/>
      <c r="AMJ276" s="71"/>
    </row>
    <row r="277" s="179" customFormat="true" ht="9" hidden="false" customHeight="false" outlineLevel="0" collapsed="false">
      <c r="AMH277" s="71"/>
      <c r="AMI277" s="71"/>
      <c r="AMJ277" s="71"/>
    </row>
    <row r="278" s="179" customFormat="true" ht="9" hidden="false" customHeight="false" outlineLevel="0" collapsed="false">
      <c r="AMH278" s="71"/>
      <c r="AMI278" s="71"/>
      <c r="AMJ278" s="71"/>
    </row>
    <row r="279" s="179" customFormat="true" ht="9" hidden="false" customHeight="false" outlineLevel="0" collapsed="false">
      <c r="AMH279" s="71"/>
      <c r="AMI279" s="71"/>
      <c r="AMJ279" s="71"/>
    </row>
    <row r="280" s="179" customFormat="true" ht="9" hidden="false" customHeight="false" outlineLevel="0" collapsed="false">
      <c r="AMH280" s="71"/>
      <c r="AMI280" s="71"/>
      <c r="AMJ280" s="71"/>
    </row>
    <row r="281" s="179" customFormat="true" ht="9" hidden="false" customHeight="false" outlineLevel="0" collapsed="false">
      <c r="AMH281" s="71"/>
      <c r="AMI281" s="71"/>
      <c r="AMJ281" s="71"/>
    </row>
    <row r="282" s="179" customFormat="true" ht="9" hidden="false" customHeight="false" outlineLevel="0" collapsed="false">
      <c r="AMH282" s="71"/>
      <c r="AMI282" s="71"/>
      <c r="AMJ282" s="71"/>
    </row>
    <row r="283" s="179" customFormat="true" ht="9" hidden="false" customHeight="false" outlineLevel="0" collapsed="false">
      <c r="AMH283" s="71"/>
      <c r="AMI283" s="71"/>
      <c r="AMJ283" s="71"/>
    </row>
    <row r="284" s="179" customFormat="true" ht="9" hidden="false" customHeight="false" outlineLevel="0" collapsed="false">
      <c r="AMH284" s="71"/>
      <c r="AMI284" s="71"/>
      <c r="AMJ284" s="71"/>
    </row>
    <row r="285" s="179" customFormat="true" ht="9" hidden="false" customHeight="false" outlineLevel="0" collapsed="false">
      <c r="AMH285" s="71"/>
      <c r="AMI285" s="71"/>
      <c r="AMJ285" s="71"/>
    </row>
    <row r="286" s="179" customFormat="true" ht="9" hidden="false" customHeight="false" outlineLevel="0" collapsed="false">
      <c r="AMH286" s="71"/>
      <c r="AMI286" s="71"/>
      <c r="AMJ286" s="71"/>
    </row>
    <row r="287" s="179" customFormat="true" ht="9" hidden="false" customHeight="false" outlineLevel="0" collapsed="false">
      <c r="AMH287" s="71"/>
      <c r="AMI287" s="71"/>
      <c r="AMJ287" s="71"/>
    </row>
    <row r="288" s="179" customFormat="true" ht="9" hidden="false" customHeight="false" outlineLevel="0" collapsed="false">
      <c r="AMH288" s="71"/>
      <c r="AMI288" s="71"/>
      <c r="AMJ288" s="71"/>
    </row>
    <row r="289" s="179" customFormat="true" ht="9" hidden="false" customHeight="false" outlineLevel="0" collapsed="false">
      <c r="AMH289" s="71"/>
      <c r="AMI289" s="71"/>
      <c r="AMJ289" s="71"/>
    </row>
    <row r="290" s="179" customFormat="true" ht="9" hidden="false" customHeight="false" outlineLevel="0" collapsed="false">
      <c r="AMH290" s="71"/>
      <c r="AMI290" s="71"/>
      <c r="AMJ290" s="71"/>
    </row>
    <row r="291" s="179" customFormat="true" ht="9" hidden="false" customHeight="false" outlineLevel="0" collapsed="false">
      <c r="AMH291" s="71"/>
      <c r="AMI291" s="71"/>
      <c r="AMJ291" s="71"/>
    </row>
    <row r="292" s="179" customFormat="true" ht="9" hidden="false" customHeight="false" outlineLevel="0" collapsed="false">
      <c r="AMH292" s="71"/>
      <c r="AMI292" s="71"/>
      <c r="AMJ292" s="71"/>
    </row>
    <row r="293" s="179" customFormat="true" ht="9" hidden="false" customHeight="false" outlineLevel="0" collapsed="false">
      <c r="AMH293" s="71"/>
      <c r="AMI293" s="71"/>
      <c r="AMJ293" s="71"/>
    </row>
    <row r="294" s="179" customFormat="true" ht="9" hidden="false" customHeight="false" outlineLevel="0" collapsed="false">
      <c r="AMH294" s="71"/>
      <c r="AMI294" s="71"/>
      <c r="AMJ294" s="71"/>
    </row>
    <row r="295" s="179" customFormat="true" ht="9" hidden="false" customHeight="false" outlineLevel="0" collapsed="false">
      <c r="AMH295" s="71"/>
      <c r="AMI295" s="71"/>
      <c r="AMJ295" s="71"/>
    </row>
    <row r="296" s="179" customFormat="true" ht="9" hidden="false" customHeight="false" outlineLevel="0" collapsed="false">
      <c r="AMH296" s="71"/>
      <c r="AMI296" s="71"/>
      <c r="AMJ296" s="71"/>
    </row>
    <row r="297" s="179" customFormat="true" ht="9" hidden="false" customHeight="false" outlineLevel="0" collapsed="false">
      <c r="AMH297" s="71"/>
      <c r="AMI297" s="71"/>
      <c r="AMJ297" s="71"/>
    </row>
    <row r="298" s="179" customFormat="true" ht="9" hidden="false" customHeight="false" outlineLevel="0" collapsed="false">
      <c r="AMH298" s="71"/>
      <c r="AMI298" s="71"/>
      <c r="AMJ298" s="71"/>
    </row>
    <row r="299" s="179" customFormat="true" ht="9" hidden="false" customHeight="false" outlineLevel="0" collapsed="false">
      <c r="AMH299" s="71"/>
      <c r="AMI299" s="71"/>
      <c r="AMJ299" s="71"/>
    </row>
    <row r="300" s="179" customFormat="true" ht="9" hidden="false" customHeight="false" outlineLevel="0" collapsed="false">
      <c r="AMH300" s="71"/>
      <c r="AMI300" s="71"/>
      <c r="AMJ300" s="71"/>
    </row>
    <row r="301" s="179" customFormat="true" ht="9" hidden="false" customHeight="false" outlineLevel="0" collapsed="false">
      <c r="AMH301" s="71"/>
      <c r="AMI301" s="71"/>
      <c r="AMJ301" s="71"/>
    </row>
    <row r="302" s="179" customFormat="true" ht="9" hidden="false" customHeight="false" outlineLevel="0" collapsed="false">
      <c r="AMH302" s="71"/>
      <c r="AMI302" s="71"/>
      <c r="AMJ302" s="71"/>
    </row>
    <row r="303" s="179" customFormat="true" ht="9" hidden="false" customHeight="false" outlineLevel="0" collapsed="false">
      <c r="AMH303" s="71"/>
      <c r="AMI303" s="71"/>
      <c r="AMJ303" s="71"/>
    </row>
    <row r="304" s="179" customFormat="true" ht="9" hidden="false" customHeight="false" outlineLevel="0" collapsed="false">
      <c r="AMH304" s="71"/>
      <c r="AMI304" s="71"/>
      <c r="AMJ304" s="71"/>
    </row>
    <row r="305" s="179" customFormat="true" ht="9" hidden="false" customHeight="false" outlineLevel="0" collapsed="false">
      <c r="AMH305" s="71"/>
      <c r="AMI305" s="71"/>
      <c r="AMJ305" s="71"/>
    </row>
    <row r="306" s="179" customFormat="true" ht="9" hidden="false" customHeight="false" outlineLevel="0" collapsed="false">
      <c r="AMH306" s="71"/>
      <c r="AMI306" s="71"/>
      <c r="AMJ306" s="71"/>
    </row>
    <row r="307" s="179" customFormat="true" ht="9" hidden="false" customHeight="false" outlineLevel="0" collapsed="false">
      <c r="AMH307" s="71"/>
      <c r="AMI307" s="71"/>
      <c r="AMJ307" s="71"/>
    </row>
    <row r="308" s="179" customFormat="true" ht="9" hidden="false" customHeight="false" outlineLevel="0" collapsed="false">
      <c r="AMH308" s="71"/>
      <c r="AMI308" s="71"/>
      <c r="AMJ308" s="71"/>
    </row>
    <row r="309" s="179" customFormat="true" ht="9" hidden="false" customHeight="false" outlineLevel="0" collapsed="false">
      <c r="AMH309" s="71"/>
      <c r="AMI309" s="71"/>
      <c r="AMJ309" s="71"/>
    </row>
    <row r="310" s="179" customFormat="true" ht="9" hidden="false" customHeight="false" outlineLevel="0" collapsed="false">
      <c r="AMH310" s="71"/>
      <c r="AMI310" s="71"/>
      <c r="AMJ310" s="71"/>
    </row>
    <row r="311" s="179" customFormat="true" ht="9" hidden="false" customHeight="false" outlineLevel="0" collapsed="false">
      <c r="AMH311" s="71"/>
      <c r="AMI311" s="71"/>
      <c r="AMJ311" s="71"/>
    </row>
    <row r="312" s="179" customFormat="true" ht="9" hidden="false" customHeight="false" outlineLevel="0" collapsed="false">
      <c r="AMH312" s="71"/>
      <c r="AMI312" s="71"/>
      <c r="AMJ312" s="71"/>
    </row>
    <row r="313" s="179" customFormat="true" ht="9" hidden="false" customHeight="false" outlineLevel="0" collapsed="false">
      <c r="AMH313" s="71"/>
      <c r="AMI313" s="71"/>
      <c r="AMJ313" s="71"/>
    </row>
    <row r="314" s="179" customFormat="true" ht="9" hidden="false" customHeight="false" outlineLevel="0" collapsed="false">
      <c r="AMH314" s="71"/>
      <c r="AMI314" s="71"/>
      <c r="AMJ314" s="71"/>
    </row>
    <row r="315" s="179" customFormat="true" ht="9" hidden="false" customHeight="false" outlineLevel="0" collapsed="false">
      <c r="AMH315" s="71"/>
      <c r="AMI315" s="71"/>
      <c r="AMJ315" s="71"/>
    </row>
    <row r="316" s="179" customFormat="true" ht="9" hidden="false" customHeight="false" outlineLevel="0" collapsed="false">
      <c r="AMH316" s="71"/>
      <c r="AMI316" s="71"/>
      <c r="AMJ316" s="71"/>
    </row>
    <row r="317" s="179" customFormat="true" ht="9" hidden="false" customHeight="false" outlineLevel="0" collapsed="false">
      <c r="AMH317" s="71"/>
      <c r="AMI317" s="71"/>
      <c r="AMJ317" s="71"/>
    </row>
    <row r="318" s="179" customFormat="true" ht="9" hidden="false" customHeight="false" outlineLevel="0" collapsed="false">
      <c r="AMH318" s="71"/>
      <c r="AMI318" s="71"/>
      <c r="AMJ318" s="71"/>
    </row>
    <row r="319" s="179" customFormat="true" ht="9" hidden="false" customHeight="false" outlineLevel="0" collapsed="false">
      <c r="AMH319" s="71"/>
      <c r="AMI319" s="71"/>
      <c r="AMJ319" s="71"/>
    </row>
    <row r="320" s="179" customFormat="true" ht="9" hidden="false" customHeight="false" outlineLevel="0" collapsed="false">
      <c r="AMH320" s="71"/>
      <c r="AMI320" s="71"/>
      <c r="AMJ320" s="71"/>
    </row>
    <row r="321" s="179" customFormat="true" ht="9" hidden="false" customHeight="false" outlineLevel="0" collapsed="false">
      <c r="AMH321" s="71"/>
      <c r="AMI321" s="71"/>
      <c r="AMJ321" s="71"/>
    </row>
    <row r="322" s="179" customFormat="true" ht="9" hidden="false" customHeight="false" outlineLevel="0" collapsed="false">
      <c r="AMH322" s="71"/>
      <c r="AMI322" s="71"/>
      <c r="AMJ322" s="71"/>
    </row>
    <row r="323" s="179" customFormat="true" ht="9" hidden="false" customHeight="false" outlineLevel="0" collapsed="false">
      <c r="AMH323" s="71"/>
      <c r="AMI323" s="71"/>
      <c r="AMJ323" s="71"/>
    </row>
    <row r="324" s="179" customFormat="true" ht="9" hidden="false" customHeight="false" outlineLevel="0" collapsed="false">
      <c r="AMH324" s="71"/>
      <c r="AMI324" s="71"/>
      <c r="AMJ324" s="71"/>
    </row>
    <row r="325" s="179" customFormat="true" ht="9" hidden="false" customHeight="false" outlineLevel="0" collapsed="false">
      <c r="AMH325" s="71"/>
      <c r="AMI325" s="71"/>
      <c r="AMJ325" s="71"/>
    </row>
    <row r="326" s="179" customFormat="true" ht="9" hidden="false" customHeight="false" outlineLevel="0" collapsed="false">
      <c r="AMH326" s="71"/>
      <c r="AMI326" s="71"/>
      <c r="AMJ326" s="71"/>
    </row>
    <row r="327" s="179" customFormat="true" ht="9" hidden="false" customHeight="false" outlineLevel="0" collapsed="false">
      <c r="AMH327" s="71"/>
      <c r="AMI327" s="71"/>
      <c r="AMJ327" s="71"/>
    </row>
    <row r="328" s="179" customFormat="true" ht="9" hidden="false" customHeight="false" outlineLevel="0" collapsed="false">
      <c r="AMH328" s="71"/>
      <c r="AMI328" s="71"/>
      <c r="AMJ328" s="71"/>
    </row>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3.57"/>
    <col collapsed="false" customWidth="true" hidden="false" outlineLevel="0" max="2" min="2" style="179" width="50"/>
    <col collapsed="false" customWidth="true" hidden="false" outlineLevel="0" max="3" min="3" style="181" width="8.57"/>
    <col collapsed="false" customWidth="true" hidden="false" outlineLevel="0" max="4" min="4" style="182" width="13.7"/>
    <col collapsed="false" customWidth="true" hidden="false" outlineLevel="0" max="5" min="5" style="179" width="42.74"/>
    <col collapsed="false" customWidth="false" hidden="false" outlineLevel="0" max="1021" min="6" style="179" width="9.13"/>
    <col collapsed="false" customWidth="true" hidden="false" outlineLevel="0" max="1024" min="1022" style="71" width="11.57"/>
  </cols>
  <sheetData>
    <row r="1" customFormat="false" ht="16.15" hidden="false" customHeight="false" outlineLevel="0" collapsed="false">
      <c r="A1" s="2" t="s">
        <v>0</v>
      </c>
      <c r="B1" s="2"/>
      <c r="C1" s="2"/>
      <c r="D1" s="2"/>
      <c r="E1" s="2"/>
    </row>
    <row r="2" customFormat="false" ht="15" hidden="false" customHeight="false" outlineLevel="0" collapsed="false">
      <c r="A2" s="72" t="s">
        <v>162</v>
      </c>
      <c r="B2" s="72"/>
      <c r="C2" s="72"/>
      <c r="D2" s="72"/>
      <c r="E2" s="72"/>
    </row>
    <row r="3" customFormat="false" ht="22.5" hidden="false" customHeight="true" outlineLevel="0" collapsed="false">
      <c r="A3" s="73" t="s">
        <v>44</v>
      </c>
      <c r="B3" s="73"/>
      <c r="C3" s="73"/>
      <c r="D3" s="73"/>
      <c r="E3" s="73"/>
    </row>
    <row r="4" customFormat="false" ht="13.8" hidden="false" customHeight="true" outlineLevel="0" collapsed="false">
      <c r="A4" s="74"/>
      <c r="B4" s="75" t="s">
        <v>163</v>
      </c>
      <c r="C4" s="75" t="s">
        <v>46</v>
      </c>
      <c r="D4" s="76" t="s">
        <v>47</v>
      </c>
      <c r="E4" s="188" t="s">
        <v>164</v>
      </c>
    </row>
    <row r="5" customFormat="false" ht="13.8" hidden="false" customHeight="false" outlineLevel="0" collapsed="false">
      <c r="A5" s="78"/>
      <c r="B5" s="79" t="s">
        <v>49</v>
      </c>
      <c r="C5" s="80"/>
      <c r="D5" s="80"/>
      <c r="E5" s="188"/>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1750.82</v>
      </c>
      <c r="E8" s="89" t="s">
        <v>165</v>
      </c>
    </row>
    <row r="9" customFormat="false" ht="15" hidden="false" customHeight="false" outlineLevel="0" collapsed="false">
      <c r="A9" s="92"/>
      <c r="B9" s="93"/>
      <c r="C9" s="94"/>
      <c r="D9" s="95"/>
      <c r="E9" s="93"/>
    </row>
    <row r="10" customFormat="false" ht="15" hidden="false" customHeight="false" outlineLevel="0" collapsed="false">
      <c r="A10" s="88" t="s">
        <v>27</v>
      </c>
      <c r="B10" s="89" t="s">
        <v>55</v>
      </c>
      <c r="C10" s="84"/>
      <c r="D10" s="87"/>
      <c r="E10" s="85"/>
    </row>
    <row r="11" customFormat="false" ht="15" hidden="false" customHeight="false" outlineLevel="0" collapsed="false">
      <c r="A11" s="78" t="s">
        <v>56</v>
      </c>
      <c r="B11" s="189" t="s">
        <v>57</v>
      </c>
      <c r="C11" s="190"/>
      <c r="D11" s="191" t="n">
        <f aca="false">SUM(D8:D10)</f>
        <v>1750.82</v>
      </c>
      <c r="E11" s="101"/>
    </row>
    <row r="12" customFormat="false" ht="15" hidden="false" customHeight="false" outlineLevel="0" collapsed="false">
      <c r="A12" s="74"/>
      <c r="B12" s="107"/>
      <c r="C12" s="74"/>
      <c r="D12" s="108"/>
      <c r="E12" s="107"/>
    </row>
    <row r="13" customFormat="false" ht="15" hidden="false" customHeight="false" outlineLevel="0" collapsed="false">
      <c r="A13" s="109"/>
      <c r="B13" s="110" t="s">
        <v>58</v>
      </c>
      <c r="C13" s="111"/>
      <c r="D13" s="112"/>
      <c r="E13" s="113"/>
    </row>
    <row r="14" customFormat="false" ht="15" hidden="false" customHeight="false" outlineLevel="0" collapsed="false">
      <c r="A14" s="114"/>
      <c r="B14" s="115" t="s">
        <v>59</v>
      </c>
      <c r="C14" s="116" t="s">
        <v>21</v>
      </c>
      <c r="D14" s="117" t="s">
        <v>22</v>
      </c>
      <c r="E14" s="115" t="s">
        <v>23</v>
      </c>
    </row>
    <row r="15" customFormat="false" ht="15" hidden="false" customHeight="false" outlineLevel="0" collapsed="false">
      <c r="A15" s="118" t="s">
        <v>24</v>
      </c>
      <c r="B15" s="119" t="s">
        <v>60</v>
      </c>
      <c r="C15" s="120"/>
      <c r="D15" s="121" t="n">
        <f aca="false">(16*22)-(D11*6%)</f>
        <v>246.9508</v>
      </c>
      <c r="E15" s="119" t="s">
        <v>61</v>
      </c>
    </row>
    <row r="16" customFormat="false" ht="15" hidden="false" customHeight="false" outlineLevel="0" collapsed="false">
      <c r="A16" s="118" t="s">
        <v>27</v>
      </c>
      <c r="B16" s="119" t="s">
        <v>62</v>
      </c>
      <c r="C16" s="120" t="n">
        <v>0</v>
      </c>
      <c r="D16" s="121" t="n">
        <f aca="false">(24.54*80%)*22</f>
        <v>431.904</v>
      </c>
      <c r="E16" s="119" t="s">
        <v>166</v>
      </c>
    </row>
    <row r="17" customFormat="false" ht="15" hidden="false" customHeight="false" outlineLevel="0" collapsed="false">
      <c r="A17" s="118" t="s">
        <v>34</v>
      </c>
      <c r="B17" s="119" t="s">
        <v>167</v>
      </c>
      <c r="C17" s="120" t="n">
        <v>0</v>
      </c>
      <c r="D17" s="121" t="n">
        <v>41</v>
      </c>
      <c r="E17" s="119" t="s">
        <v>166</v>
      </c>
    </row>
    <row r="18" customFormat="false" ht="15.75" hidden="false" customHeight="false" outlineLevel="0" collapsed="false">
      <c r="A18" s="118" t="s">
        <v>65</v>
      </c>
      <c r="B18" s="119" t="s">
        <v>66</v>
      </c>
      <c r="C18" s="120"/>
      <c r="D18" s="121" t="n">
        <v>5</v>
      </c>
      <c r="E18" s="119" t="s">
        <v>166</v>
      </c>
    </row>
    <row r="19" customFormat="false" ht="15" hidden="false" customHeight="false" outlineLevel="0" collapsed="false">
      <c r="A19" s="122"/>
      <c r="B19" s="115" t="s">
        <v>67</v>
      </c>
      <c r="C19" s="123" t="n">
        <f aca="false">SUM(C15:C18)</f>
        <v>0</v>
      </c>
      <c r="D19" s="117" t="n">
        <f aca="false">SUM(D15:D18)</f>
        <v>724.8548</v>
      </c>
      <c r="E19" s="119"/>
    </row>
    <row r="20" customFormat="false" ht="15" hidden="false" customHeight="false" outlineLevel="0" collapsed="false">
      <c r="A20" s="74"/>
      <c r="B20" s="107"/>
      <c r="C20" s="74"/>
      <c r="D20" s="108"/>
      <c r="E20" s="107"/>
    </row>
    <row r="21" customFormat="false" ht="15" hidden="false" customHeight="false" outlineLevel="0" collapsed="false">
      <c r="A21" s="109"/>
      <c r="B21" s="110" t="s">
        <v>68</v>
      </c>
      <c r="C21" s="111"/>
      <c r="D21" s="112"/>
      <c r="E21" s="113"/>
    </row>
    <row r="22" customFormat="false" ht="15" hidden="false" customHeight="false" outlineLevel="0" collapsed="false">
      <c r="A22" s="114"/>
      <c r="B22" s="115" t="s">
        <v>69</v>
      </c>
      <c r="C22" s="116" t="s">
        <v>21</v>
      </c>
      <c r="D22" s="117" t="s">
        <v>22</v>
      </c>
      <c r="E22" s="115" t="s">
        <v>23</v>
      </c>
    </row>
    <row r="23" customFormat="false" ht="15" hidden="false" customHeight="false" outlineLevel="0" collapsed="false">
      <c r="A23" s="118" t="s">
        <v>24</v>
      </c>
      <c r="B23" s="119" t="s">
        <v>70</v>
      </c>
      <c r="C23" s="120" t="n">
        <v>0.2</v>
      </c>
      <c r="D23" s="121" t="n">
        <f aca="false">D11*C23</f>
        <v>350.164</v>
      </c>
      <c r="E23" s="119" t="s">
        <v>71</v>
      </c>
    </row>
    <row r="24" customFormat="false" ht="15" hidden="false" customHeight="false" outlineLevel="0" collapsed="false">
      <c r="A24" s="118" t="s">
        <v>27</v>
      </c>
      <c r="B24" s="119" t="s">
        <v>72</v>
      </c>
      <c r="C24" s="120" t="n">
        <v>0.08</v>
      </c>
      <c r="D24" s="121" t="n">
        <f aca="false">D$11*C24</f>
        <v>140.0656</v>
      </c>
      <c r="E24" s="119" t="s">
        <v>73</v>
      </c>
    </row>
    <row r="25" customFormat="false" ht="15" hidden="false" customHeight="false" outlineLevel="0" collapsed="false">
      <c r="A25" s="118" t="s">
        <v>34</v>
      </c>
      <c r="B25" s="119" t="s">
        <v>74</v>
      </c>
      <c r="C25" s="120" t="n">
        <v>0.025</v>
      </c>
      <c r="D25" s="121" t="n">
        <f aca="false">D$11*C25</f>
        <v>43.7705</v>
      </c>
      <c r="E25" s="119" t="s">
        <v>75</v>
      </c>
    </row>
    <row r="26" customFormat="false" ht="15" hidden="false" customHeight="false" outlineLevel="0" collapsed="false">
      <c r="A26" s="118" t="s">
        <v>65</v>
      </c>
      <c r="B26" s="119" t="s">
        <v>76</v>
      </c>
      <c r="C26" s="120" t="n">
        <v>0.01</v>
      </c>
      <c r="D26" s="121" t="n">
        <f aca="false">D$11*C26</f>
        <v>17.5082</v>
      </c>
      <c r="E26" s="119" t="s">
        <v>77</v>
      </c>
    </row>
    <row r="27" customFormat="false" ht="15" hidden="false" customHeight="false" outlineLevel="0" collapsed="false">
      <c r="A27" s="118" t="s">
        <v>78</v>
      </c>
      <c r="B27" s="119" t="s">
        <v>79</v>
      </c>
      <c r="C27" s="120" t="n">
        <v>0.025</v>
      </c>
      <c r="D27" s="121" t="n">
        <f aca="false">D$11*C27</f>
        <v>43.7705</v>
      </c>
      <c r="E27" s="119" t="s">
        <v>80</v>
      </c>
    </row>
    <row r="28" customFormat="false" ht="15" hidden="false" customHeight="false" outlineLevel="0" collapsed="false">
      <c r="A28" s="118" t="s">
        <v>81</v>
      </c>
      <c r="B28" s="119" t="s">
        <v>82</v>
      </c>
      <c r="C28" s="120" t="n">
        <v>0.002</v>
      </c>
      <c r="D28" s="121" t="n">
        <f aca="false">D$11*C28</f>
        <v>3.50164</v>
      </c>
      <c r="E28" s="119" t="s">
        <v>83</v>
      </c>
    </row>
    <row r="29" customFormat="false" ht="15" hidden="false" customHeight="false" outlineLevel="0" collapsed="false">
      <c r="A29" s="118" t="s">
        <v>84</v>
      </c>
      <c r="B29" s="119" t="s">
        <v>85</v>
      </c>
      <c r="C29" s="120" t="n">
        <v>0.006</v>
      </c>
      <c r="D29" s="121" t="n">
        <f aca="false">D$11*C29</f>
        <v>10.50492</v>
      </c>
      <c r="E29" s="119" t="s">
        <v>86</v>
      </c>
    </row>
    <row r="30" customFormat="false" ht="15" hidden="false" customHeight="false" outlineLevel="0" collapsed="false">
      <c r="A30" s="118" t="s">
        <v>87</v>
      </c>
      <c r="B30" s="62" t="s">
        <v>88</v>
      </c>
      <c r="C30" s="63" t="n">
        <f aca="false">ARTÍFICE!C32</f>
        <v>0.02</v>
      </c>
      <c r="D30" s="60" t="n">
        <f aca="false">D$11*C30</f>
        <v>35.0164</v>
      </c>
      <c r="E30" s="62" t="s">
        <v>89</v>
      </c>
    </row>
    <row r="31" customFormat="false" ht="15" hidden="false" customHeight="false" outlineLevel="0" collapsed="false">
      <c r="A31" s="118"/>
      <c r="B31" s="66" t="s">
        <v>90</v>
      </c>
      <c r="C31" s="67" t="n">
        <f aca="false">SUM(C23:C30)</f>
        <v>0.368</v>
      </c>
      <c r="D31" s="68" t="n">
        <f aca="false">SUM(D23:D30)</f>
        <v>644.30176</v>
      </c>
      <c r="E31" s="62"/>
    </row>
    <row r="32" customFormat="false" ht="15" hidden="false" customHeight="false" outlineLevel="0" collapsed="false">
      <c r="A32" s="74"/>
      <c r="B32" s="107"/>
      <c r="C32" s="74"/>
      <c r="D32" s="108"/>
      <c r="E32" s="107"/>
    </row>
    <row r="33" customFormat="false" ht="15" hidden="false" customHeight="false" outlineLevel="0" collapsed="false">
      <c r="A33" s="109"/>
      <c r="B33" s="110" t="s">
        <v>91</v>
      </c>
      <c r="C33" s="111"/>
      <c r="D33" s="112"/>
      <c r="E33" s="113"/>
    </row>
    <row r="34" customFormat="false" ht="15" hidden="false" customHeight="false" outlineLevel="0" collapsed="false">
      <c r="A34" s="114"/>
      <c r="B34" s="115"/>
      <c r="C34" s="116" t="s">
        <v>21</v>
      </c>
      <c r="D34" s="117" t="s">
        <v>22</v>
      </c>
      <c r="E34" s="115" t="s">
        <v>23</v>
      </c>
    </row>
    <row r="35" customFormat="false" ht="15" hidden="false" customHeight="false" outlineLevel="0" collapsed="false">
      <c r="A35" s="118" t="s">
        <v>24</v>
      </c>
      <c r="B35" s="119" t="s">
        <v>92</v>
      </c>
      <c r="C35" s="120" t="n">
        <v>0.0833</v>
      </c>
      <c r="D35" s="121" t="n">
        <f aca="false">D$11*C35</f>
        <v>145.843306</v>
      </c>
      <c r="E35" s="119" t="s">
        <v>93</v>
      </c>
    </row>
    <row r="36" customFormat="false" ht="15" hidden="false" customHeight="false" outlineLevel="0" collapsed="false">
      <c r="A36" s="118" t="s">
        <v>27</v>
      </c>
      <c r="B36" s="93" t="s">
        <v>94</v>
      </c>
      <c r="C36" s="124" t="n">
        <v>0.0833</v>
      </c>
      <c r="D36" s="121" t="n">
        <f aca="false">D$11*C36</f>
        <v>145.843306</v>
      </c>
      <c r="E36" s="125" t="s">
        <v>95</v>
      </c>
    </row>
    <row r="37" customFormat="false" ht="15" hidden="false" customHeight="false" outlineLevel="0" collapsed="false">
      <c r="A37" s="118" t="s">
        <v>34</v>
      </c>
      <c r="B37" s="119" t="s">
        <v>96</v>
      </c>
      <c r="C37" s="120" t="n">
        <v>0.0278</v>
      </c>
      <c r="D37" s="121" t="n">
        <f aca="false">D$11*C37</f>
        <v>48.672796</v>
      </c>
      <c r="E37" s="119" t="s">
        <v>97</v>
      </c>
    </row>
    <row r="38" customFormat="false" ht="15" hidden="false" customHeight="false" outlineLevel="0" collapsed="false">
      <c r="A38" s="126"/>
      <c r="B38" s="127" t="s">
        <v>98</v>
      </c>
      <c r="C38" s="128" t="n">
        <f aca="false">SUM(C35:C37)</f>
        <v>0.1944</v>
      </c>
      <c r="D38" s="129" t="n">
        <f aca="false">SUM(D35:D37)</f>
        <v>340.359408</v>
      </c>
      <c r="E38" s="85"/>
    </row>
    <row r="39" customFormat="false" ht="15" hidden="false" customHeight="false" outlineLevel="0" collapsed="false">
      <c r="A39" s="192"/>
      <c r="B39" s="131"/>
      <c r="C39" s="69"/>
      <c r="D39" s="132"/>
      <c r="E39" s="133" t="s">
        <v>99</v>
      </c>
    </row>
    <row r="40" customFormat="false" ht="15" hidden="false" customHeight="false" outlineLevel="0" collapsed="false">
      <c r="A40" s="193" t="s">
        <v>34</v>
      </c>
      <c r="B40" s="34" t="s">
        <v>100</v>
      </c>
      <c r="C40" s="35" t="n">
        <f aca="false">C38*C31</f>
        <v>0.0715392</v>
      </c>
      <c r="D40" s="36" t="n">
        <f aca="false">D11*C40</f>
        <v>125.252262144</v>
      </c>
      <c r="E40" s="135" t="s">
        <v>101</v>
      </c>
    </row>
    <row r="41" customFormat="false" ht="15" hidden="false" customHeight="false" outlineLevel="0" collapsed="false">
      <c r="A41" s="122"/>
      <c r="B41" s="137" t="s">
        <v>102</v>
      </c>
      <c r="C41" s="138" t="n">
        <f aca="false">SUM(C38:C40)</f>
        <v>0.2659392</v>
      </c>
      <c r="D41" s="139" t="n">
        <f aca="false">SUM(D38:D40)</f>
        <v>465.611670144</v>
      </c>
      <c r="E41" s="62"/>
    </row>
    <row r="42" customFormat="false" ht="15" hidden="false" customHeight="false" outlineLevel="0" collapsed="false">
      <c r="A42" s="140"/>
      <c r="B42" s="141"/>
      <c r="C42" s="142"/>
      <c r="D42" s="143"/>
      <c r="E42" s="141"/>
    </row>
    <row r="43" customFormat="false" ht="15" hidden="false" customHeight="false" outlineLevel="0" collapsed="false">
      <c r="A43" s="23"/>
      <c r="B43" s="24" t="s">
        <v>103</v>
      </c>
      <c r="C43" s="25"/>
      <c r="D43" s="26"/>
      <c r="E43" s="27"/>
    </row>
    <row r="44" customFormat="false" ht="15" hidden="false" customHeight="false" outlineLevel="0" collapsed="false">
      <c r="A44" s="39"/>
      <c r="B44" s="40"/>
      <c r="C44" s="144" t="s">
        <v>21</v>
      </c>
      <c r="D44" s="42" t="s">
        <v>22</v>
      </c>
      <c r="E44" s="40" t="s">
        <v>23</v>
      </c>
    </row>
    <row r="45" customFormat="false" ht="15" hidden="false" customHeight="false" outlineLevel="0" collapsed="false">
      <c r="A45" s="145" t="s">
        <v>24</v>
      </c>
      <c r="B45" s="131" t="s">
        <v>104</v>
      </c>
      <c r="C45" s="69" t="n">
        <v>0.0007</v>
      </c>
      <c r="D45" s="132" t="n">
        <f aca="false">D$11*C45</f>
        <v>1.225574</v>
      </c>
      <c r="E45" s="131" t="s">
        <v>105</v>
      </c>
    </row>
    <row r="46" customFormat="false" ht="15" hidden="false" customHeight="false" outlineLevel="0" collapsed="false">
      <c r="A46" s="146"/>
      <c r="B46" s="64"/>
      <c r="C46" s="41"/>
      <c r="D46" s="70"/>
      <c r="E46" s="64" t="s">
        <v>106</v>
      </c>
    </row>
    <row r="47" customFormat="false" ht="15" hidden="false" customHeight="false" outlineLevel="0" collapsed="false">
      <c r="A47" s="33"/>
      <c r="B47" s="34"/>
      <c r="C47" s="35"/>
      <c r="D47" s="36"/>
      <c r="E47" s="34" t="s">
        <v>107</v>
      </c>
    </row>
    <row r="48" customFormat="false" ht="15" hidden="false" customHeight="false" outlineLevel="0" collapsed="false">
      <c r="A48" s="147"/>
      <c r="B48" s="148" t="s">
        <v>98</v>
      </c>
      <c r="C48" s="149" t="n">
        <f aca="false">SUM(C45:C47)</f>
        <v>0.0007</v>
      </c>
      <c r="D48" s="150" t="n">
        <f aca="false">SUM(D45:D47)</f>
        <v>1.225574</v>
      </c>
      <c r="E48" s="64"/>
    </row>
    <row r="49" customFormat="false" ht="15" hidden="false" customHeight="false" outlineLevel="0" collapsed="false">
      <c r="A49" s="130"/>
      <c r="B49" s="151"/>
      <c r="C49" s="69"/>
      <c r="D49" s="132"/>
      <c r="E49" s="133" t="s">
        <v>99</v>
      </c>
    </row>
    <row r="50" customFormat="false" ht="15" hidden="false" customHeight="false" outlineLevel="0" collapsed="false">
      <c r="A50" s="134" t="s">
        <v>27</v>
      </c>
      <c r="B50" s="152" t="s">
        <v>100</v>
      </c>
      <c r="C50" s="35" t="n">
        <f aca="false">C48*C31</f>
        <v>0.0002576</v>
      </c>
      <c r="D50" s="36" t="n">
        <f aca="false">D$11*C50</f>
        <v>0.451011232</v>
      </c>
      <c r="E50" s="135"/>
    </row>
    <row r="51" customFormat="false" ht="15" hidden="false" customHeight="false" outlineLevel="0" collapsed="false">
      <c r="A51" s="153"/>
      <c r="B51" s="137" t="s">
        <v>108</v>
      </c>
      <c r="C51" s="138" t="n">
        <f aca="false">SUM(C48:C50)</f>
        <v>0.0009576</v>
      </c>
      <c r="D51" s="139" t="n">
        <f aca="false">SUM(D48:D50)</f>
        <v>1.676585232</v>
      </c>
      <c r="E51" s="62"/>
    </row>
    <row r="52" customFormat="false" ht="15" hidden="false" customHeight="false" outlineLevel="0" collapsed="false">
      <c r="A52" s="74"/>
      <c r="B52" s="107"/>
      <c r="C52" s="74"/>
      <c r="D52" s="108"/>
      <c r="E52" s="107"/>
    </row>
    <row r="53" customFormat="false" ht="15" hidden="false" customHeight="false" outlineLevel="0" collapsed="false">
      <c r="A53" s="23"/>
      <c r="B53" s="24" t="s">
        <v>109</v>
      </c>
      <c r="C53" s="25"/>
      <c r="D53" s="26"/>
      <c r="E53" s="27"/>
    </row>
    <row r="54" customFormat="false" ht="15.75" hidden="false" customHeight="false" outlineLevel="0" collapsed="false">
      <c r="A54" s="23"/>
      <c r="B54" s="40"/>
      <c r="C54" s="154" t="s">
        <v>21</v>
      </c>
      <c r="D54" s="59" t="s">
        <v>22</v>
      </c>
      <c r="E54" s="29" t="s">
        <v>23</v>
      </c>
    </row>
    <row r="55" customFormat="false" ht="15" hidden="false" customHeight="false" outlineLevel="0" collapsed="false">
      <c r="A55" s="130"/>
      <c r="B55" s="131"/>
      <c r="C55" s="145"/>
      <c r="D55" s="155"/>
      <c r="E55" s="156" t="s">
        <v>110</v>
      </c>
    </row>
    <row r="56" customFormat="false" ht="15" hidden="false" customHeight="false" outlineLevel="0" collapsed="false">
      <c r="A56" s="157" t="s">
        <v>24</v>
      </c>
      <c r="B56" s="64" t="s">
        <v>111</v>
      </c>
      <c r="C56" s="41" t="n">
        <f aca="false">5%*8.33%</f>
        <v>0.004165</v>
      </c>
      <c r="D56" s="158" t="n">
        <f aca="false">D$11*C56</f>
        <v>7.2921653</v>
      </c>
      <c r="E56" s="156" t="s">
        <v>112</v>
      </c>
    </row>
    <row r="57" customFormat="false" ht="15" hidden="false" customHeight="false" outlineLevel="0" collapsed="false">
      <c r="A57" s="134"/>
      <c r="B57" s="34"/>
      <c r="C57" s="35"/>
      <c r="D57" s="159"/>
      <c r="E57" s="135" t="s">
        <v>113</v>
      </c>
    </row>
    <row r="58" customFormat="false" ht="15" hidden="false" customHeight="false" outlineLevel="0" collapsed="false">
      <c r="A58" s="146"/>
      <c r="B58" s="64"/>
      <c r="C58" s="41"/>
      <c r="D58" s="70"/>
      <c r="E58" s="133" t="s">
        <v>114</v>
      </c>
    </row>
    <row r="59" customFormat="false" ht="15" hidden="false" customHeight="false" outlineLevel="0" collapsed="false">
      <c r="A59" s="33" t="s">
        <v>27</v>
      </c>
      <c r="B59" s="34" t="s">
        <v>115</v>
      </c>
      <c r="C59" s="35" t="n">
        <f aca="false">C56*8%</f>
        <v>0.0003332</v>
      </c>
      <c r="D59" s="36" t="n">
        <f aca="false">D$11*C59</f>
        <v>0.583373224</v>
      </c>
      <c r="E59" s="135" t="s">
        <v>116</v>
      </c>
    </row>
    <row r="60" customFormat="false" ht="15" hidden="false" customHeight="false" outlineLevel="0" collapsed="false">
      <c r="A60" s="145"/>
      <c r="B60" s="131" t="s">
        <v>117</v>
      </c>
      <c r="C60" s="69"/>
      <c r="D60" s="132"/>
      <c r="E60" s="131" t="s">
        <v>118</v>
      </c>
    </row>
    <row r="61" customFormat="false" ht="15" hidden="false" customHeight="false" outlineLevel="0" collapsed="false">
      <c r="A61" s="33" t="s">
        <v>34</v>
      </c>
      <c r="B61" s="34" t="s">
        <v>119</v>
      </c>
      <c r="C61" s="35" t="n">
        <v>0.02</v>
      </c>
      <c r="D61" s="36" t="n">
        <f aca="false">D$11*C61</f>
        <v>35.0164</v>
      </c>
      <c r="E61" s="34"/>
    </row>
    <row r="62" customFormat="false" ht="15" hidden="false" customHeight="false" outlineLevel="0" collapsed="false">
      <c r="A62" s="145"/>
      <c r="B62" s="131"/>
      <c r="C62" s="160"/>
      <c r="D62" s="132"/>
      <c r="E62" s="133" t="s">
        <v>120</v>
      </c>
    </row>
    <row r="63" customFormat="false" ht="15" hidden="false" customHeight="false" outlineLevel="0" collapsed="false">
      <c r="A63" s="146" t="s">
        <v>65</v>
      </c>
      <c r="B63" s="64" t="s">
        <v>121</v>
      </c>
      <c r="C63" s="161" t="n">
        <f aca="false">(7/30)/12</f>
        <v>0.0194444444444444</v>
      </c>
      <c r="D63" s="70" t="n">
        <f aca="false">D$11*C63</f>
        <v>34.0437222222221</v>
      </c>
      <c r="E63" s="156" t="s">
        <v>122</v>
      </c>
    </row>
    <row r="64" customFormat="false" ht="15" hidden="false" customHeight="false" outlineLevel="0" collapsed="false">
      <c r="A64" s="33"/>
      <c r="B64" s="64"/>
      <c r="C64" s="162"/>
      <c r="D64" s="36"/>
      <c r="E64" s="156" t="s">
        <v>123</v>
      </c>
    </row>
    <row r="65" customFormat="false" ht="15" hidden="false" customHeight="false" outlineLevel="0" collapsed="false">
      <c r="A65" s="157" t="s">
        <v>78</v>
      </c>
      <c r="B65" s="131" t="s">
        <v>100</v>
      </c>
      <c r="C65" s="163" t="n">
        <f aca="false">C63*C31</f>
        <v>0.00715555555555556</v>
      </c>
      <c r="D65" s="70" t="n">
        <f aca="false">D$11*C65</f>
        <v>12.5280897777778</v>
      </c>
      <c r="E65" s="131" t="s">
        <v>124</v>
      </c>
    </row>
    <row r="66" customFormat="false" ht="15" hidden="false" customHeight="false" outlineLevel="0" collapsed="false">
      <c r="A66" s="157"/>
      <c r="B66" s="34"/>
      <c r="C66" s="163"/>
      <c r="D66" s="164"/>
      <c r="E66" s="34" t="s">
        <v>125</v>
      </c>
    </row>
    <row r="67" customFormat="false" ht="15" hidden="false" customHeight="false" outlineLevel="0" collapsed="false">
      <c r="A67" s="145"/>
      <c r="B67" s="131" t="s">
        <v>117</v>
      </c>
      <c r="C67" s="69"/>
      <c r="D67" s="132"/>
      <c r="E67" s="64" t="s">
        <v>118</v>
      </c>
    </row>
    <row r="68" customFormat="false" ht="15" hidden="false" customHeight="false" outlineLevel="0" collapsed="false">
      <c r="A68" s="33" t="s">
        <v>81</v>
      </c>
      <c r="B68" s="34" t="s">
        <v>126</v>
      </c>
      <c r="C68" s="35" t="n">
        <v>0.02</v>
      </c>
      <c r="D68" s="36" t="n">
        <f aca="false">D$11*C68</f>
        <v>35.0164</v>
      </c>
      <c r="E68" s="34"/>
    </row>
    <row r="69" customFormat="false" ht="15" hidden="false" customHeight="false" outlineLevel="0" collapsed="false">
      <c r="A69" s="65"/>
      <c r="B69" s="66" t="s">
        <v>127</v>
      </c>
      <c r="C69" s="67" t="n">
        <f aca="false">SUM(C56:C68)</f>
        <v>0.0710982</v>
      </c>
      <c r="D69" s="68" t="n">
        <f aca="false">SUM(D56:D68)</f>
        <v>124.480150524</v>
      </c>
      <c r="E69" s="62"/>
    </row>
    <row r="70" customFormat="false" ht="15" hidden="false" customHeight="false" outlineLevel="0" collapsed="false">
      <c r="A70" s="140"/>
      <c r="B70" s="141"/>
      <c r="C70" s="142"/>
      <c r="D70" s="143"/>
      <c r="E70" s="141"/>
    </row>
    <row r="71" customFormat="false" ht="15" hidden="false" customHeight="false" outlineLevel="0" collapsed="false">
      <c r="A71" s="23"/>
      <c r="B71" s="24" t="s">
        <v>128</v>
      </c>
      <c r="C71" s="25"/>
      <c r="D71" s="26"/>
      <c r="E71" s="27"/>
    </row>
    <row r="72" customFormat="false" ht="15" hidden="false" customHeight="false" outlineLevel="0" collapsed="false">
      <c r="A72" s="185"/>
      <c r="B72" s="32"/>
      <c r="C72" s="186" t="s">
        <v>21</v>
      </c>
      <c r="D72" s="59" t="s">
        <v>22</v>
      </c>
      <c r="E72" s="32" t="s">
        <v>23</v>
      </c>
    </row>
    <row r="73" customFormat="false" ht="15" hidden="false" customHeight="false" outlineLevel="0" collapsed="false">
      <c r="A73" s="146"/>
      <c r="B73" s="64"/>
      <c r="C73" s="41"/>
      <c r="D73" s="70"/>
      <c r="E73" s="133" t="s">
        <v>114</v>
      </c>
    </row>
    <row r="74" customFormat="false" ht="15" hidden="false" customHeight="false" outlineLevel="0" collapsed="false">
      <c r="A74" s="146" t="s">
        <v>24</v>
      </c>
      <c r="B74" s="64" t="s">
        <v>129</v>
      </c>
      <c r="C74" s="41" t="n">
        <f aca="false">(5/30)/12</f>
        <v>0.0138888888888889</v>
      </c>
      <c r="D74" s="70" t="n">
        <f aca="false">D$11*C74</f>
        <v>24.3169444444445</v>
      </c>
      <c r="E74" s="156" t="s">
        <v>130</v>
      </c>
    </row>
    <row r="75" customFormat="false" ht="15" hidden="false" customHeight="false" outlineLevel="0" collapsed="false">
      <c r="A75" s="130"/>
      <c r="B75" s="131"/>
      <c r="C75" s="165"/>
      <c r="D75" s="132"/>
      <c r="E75" s="131" t="s">
        <v>131</v>
      </c>
    </row>
    <row r="76" customFormat="false" ht="15" hidden="false" customHeight="false" outlineLevel="0" collapsed="false">
      <c r="A76" s="146" t="s">
        <v>24</v>
      </c>
      <c r="B76" s="64" t="s">
        <v>132</v>
      </c>
      <c r="C76" s="163" t="n">
        <v>0.00021</v>
      </c>
      <c r="D76" s="70" t="n">
        <f aca="false">D$11*C76</f>
        <v>0.3676722</v>
      </c>
      <c r="E76" s="64" t="s">
        <v>133</v>
      </c>
    </row>
    <row r="77" customFormat="false" ht="15" hidden="false" customHeight="false" outlineLevel="0" collapsed="false">
      <c r="A77" s="130"/>
      <c r="B77" s="34"/>
      <c r="C77" s="166"/>
      <c r="D77" s="36"/>
      <c r="E77" s="34" t="s">
        <v>134</v>
      </c>
    </row>
    <row r="78" customFormat="false" ht="15" hidden="false" customHeight="false" outlineLevel="0" collapsed="false">
      <c r="A78" s="157" t="s">
        <v>27</v>
      </c>
      <c r="B78" s="64"/>
      <c r="C78" s="161"/>
      <c r="D78" s="70"/>
      <c r="E78" s="167" t="s">
        <v>135</v>
      </c>
    </row>
    <row r="79" customFormat="false" ht="15" hidden="false" customHeight="false" outlineLevel="0" collapsed="false">
      <c r="A79" s="134"/>
      <c r="B79" s="64" t="s">
        <v>136</v>
      </c>
      <c r="C79" s="161" t="n">
        <f aca="false">(3/30)/12</f>
        <v>0.00833333333333333</v>
      </c>
      <c r="D79" s="70" t="n">
        <f aca="false">D$11*C79</f>
        <v>14.5901666666667</v>
      </c>
      <c r="E79" s="156" t="s">
        <v>137</v>
      </c>
    </row>
    <row r="80" customFormat="false" ht="15" hidden="false" customHeight="false" outlineLevel="0" collapsed="false">
      <c r="A80" s="146"/>
      <c r="B80" s="64"/>
      <c r="C80" s="162"/>
      <c r="D80" s="36"/>
      <c r="E80" s="156" t="s">
        <v>138</v>
      </c>
    </row>
    <row r="81" customFormat="false" ht="15" hidden="false" customHeight="false" outlineLevel="0" collapsed="false">
      <c r="A81" s="146" t="s">
        <v>34</v>
      </c>
      <c r="B81" s="131" t="s">
        <v>139</v>
      </c>
      <c r="C81" s="163" t="n">
        <f aca="false">(15/30)/12*0.1</f>
        <v>0.00416666666666667</v>
      </c>
      <c r="D81" s="70" t="n">
        <f aca="false">D$11*C81</f>
        <v>7.29508333333334</v>
      </c>
      <c r="E81" s="131" t="s">
        <v>140</v>
      </c>
    </row>
    <row r="82" customFormat="false" ht="15" hidden="false" customHeight="false" outlineLevel="0" collapsed="false">
      <c r="A82" s="33"/>
      <c r="B82" s="34"/>
      <c r="C82" s="163"/>
      <c r="D82" s="164"/>
      <c r="E82" s="34" t="s">
        <v>141</v>
      </c>
    </row>
    <row r="83" customFormat="false" ht="15" hidden="false" customHeight="false" outlineLevel="0" collapsed="false">
      <c r="A83" s="157" t="s">
        <v>65</v>
      </c>
      <c r="B83" s="66" t="s">
        <v>40</v>
      </c>
      <c r="C83" s="67" t="n">
        <f aca="false">SUM(C73:C82)</f>
        <v>0.0265988888888889</v>
      </c>
      <c r="D83" s="68" t="n">
        <f aca="false">SUM(D73:D82)</f>
        <v>46.5698666444445</v>
      </c>
      <c r="E83" s="62"/>
    </row>
    <row r="84" customFormat="false" ht="15" hidden="false" customHeight="false" outlineLevel="0" collapsed="false">
      <c r="A84" s="157"/>
      <c r="B84" s="62" t="s">
        <v>142</v>
      </c>
      <c r="C84" s="69" t="n">
        <f aca="false">C83*C31</f>
        <v>0.00978839111111111</v>
      </c>
      <c r="D84" s="70" t="n">
        <f aca="false">D$11*C84</f>
        <v>17.1377109251556</v>
      </c>
      <c r="E84" s="131" t="s">
        <v>143</v>
      </c>
    </row>
    <row r="85" customFormat="false" ht="15" hidden="false" customHeight="false" outlineLevel="0" collapsed="false">
      <c r="A85" s="65"/>
      <c r="B85" s="169" t="s">
        <v>144</v>
      </c>
      <c r="C85" s="168"/>
      <c r="D85" s="170" t="n">
        <f aca="false">SUM(D83:D84)</f>
        <v>63.7075775696</v>
      </c>
      <c r="E85" s="34" t="s">
        <v>145</v>
      </c>
    </row>
    <row r="86" customFormat="false" ht="15" hidden="false" customHeight="false" outlineLevel="0" collapsed="false">
      <c r="A86" s="38" t="s">
        <v>78</v>
      </c>
      <c r="B86" s="46"/>
      <c r="C86" s="45"/>
      <c r="D86" s="48"/>
      <c r="E86" s="54"/>
    </row>
    <row r="87" customFormat="false" ht="15" hidden="false" customHeight="false" outlineLevel="0" collapsed="false">
      <c r="A87" s="38"/>
      <c r="B87" s="66" t="s">
        <v>146</v>
      </c>
      <c r="C87" s="67"/>
      <c r="D87" s="68" t="n">
        <f aca="false">D85+D69+D51+D41+D31+D19+D11</f>
        <v>3775.4525434696</v>
      </c>
      <c r="E87" s="62"/>
    </row>
    <row r="88" customFormat="false" ht="15" hidden="false" customHeight="false" outlineLevel="0" collapsed="false">
      <c r="A88" s="45"/>
      <c r="B88" s="46"/>
      <c r="C88" s="171"/>
      <c r="D88" s="48"/>
      <c r="E88" s="54"/>
    </row>
    <row r="89" customFormat="false" ht="15.75" hidden="false" customHeight="false" outlineLevel="0" collapsed="false">
      <c r="A89" s="45"/>
      <c r="B89" s="66" t="s">
        <v>147</v>
      </c>
      <c r="C89" s="67"/>
      <c r="D89" s="172" t="s">
        <v>148</v>
      </c>
      <c r="E89" s="173" t="n">
        <f aca="false">D87*D89</f>
        <v>7550.9050869392</v>
      </c>
    </row>
    <row r="90" customFormat="false" ht="15" hidden="false" customHeight="false" outlineLevel="0" collapsed="false">
      <c r="A90" s="74"/>
      <c r="B90" s="107"/>
      <c r="C90" s="74"/>
      <c r="D90" s="108"/>
      <c r="E90" s="107"/>
    </row>
    <row r="91" customFormat="false" ht="15" hidden="false" customHeight="false" outlineLevel="0" collapsed="false">
      <c r="A91" s="23"/>
      <c r="B91" s="24" t="s">
        <v>20</v>
      </c>
      <c r="C91" s="25"/>
      <c r="D91" s="26"/>
      <c r="E91" s="27"/>
    </row>
    <row r="92" customFormat="false" ht="15" hidden="false" customHeight="false" outlineLevel="0" collapsed="false">
      <c r="A92" s="28"/>
      <c r="B92" s="29"/>
      <c r="C92" s="30" t="s">
        <v>21</v>
      </c>
      <c r="D92" s="31" t="s">
        <v>22</v>
      </c>
      <c r="E92" s="32" t="s">
        <v>23</v>
      </c>
    </row>
    <row r="93" customFormat="false" ht="15" hidden="false" customHeight="false" outlineLevel="0" collapsed="false">
      <c r="A93" s="33" t="s">
        <v>24</v>
      </c>
      <c r="B93" s="34" t="s">
        <v>25</v>
      </c>
      <c r="C93" s="35" t="n">
        <v>0</v>
      </c>
      <c r="D93" s="36" t="n">
        <f aca="false">E89*C93</f>
        <v>0</v>
      </c>
      <c r="E93" s="37" t="s">
        <v>26</v>
      </c>
    </row>
    <row r="94" customFormat="false" ht="15" hidden="false" customHeight="false" outlineLevel="0" collapsed="false">
      <c r="A94" s="38" t="s">
        <v>27</v>
      </c>
      <c r="B94" s="34" t="s">
        <v>28</v>
      </c>
      <c r="C94" s="35" t="n">
        <v>0</v>
      </c>
      <c r="D94" s="60" t="n">
        <f aca="false">(E89+D93)*C94</f>
        <v>0</v>
      </c>
      <c r="E94" s="37" t="s">
        <v>29</v>
      </c>
    </row>
    <row r="95" customFormat="false" ht="15" hidden="false" customHeight="false" outlineLevel="0" collapsed="false">
      <c r="A95" s="145"/>
      <c r="B95" s="40" t="s">
        <v>30</v>
      </c>
      <c r="C95" s="41"/>
      <c r="D95" s="42" t="n">
        <f aca="false">SUM(D93:D94)</f>
        <v>0</v>
      </c>
      <c r="E95" s="43"/>
    </row>
    <row r="96" customFormat="false" ht="13.8" hidden="false" customHeight="false" outlineLevel="0" collapsed="false">
      <c r="A96" s="136" t="s">
        <v>149</v>
      </c>
      <c r="B96" s="174" t="s">
        <v>150</v>
      </c>
      <c r="C96" s="175"/>
      <c r="D96" s="176"/>
      <c r="E96" s="177"/>
    </row>
    <row r="97" customFormat="false" ht="15" hidden="false" customHeight="false" outlineLevel="0" collapsed="false">
      <c r="A97" s="45"/>
      <c r="B97" s="46"/>
      <c r="C97" s="47"/>
      <c r="D97" s="48"/>
      <c r="E97" s="49"/>
    </row>
    <row r="98" customFormat="false" ht="15" hidden="false" customHeight="false" outlineLevel="0" collapsed="false">
      <c r="A98" s="50"/>
      <c r="B98" s="51" t="s">
        <v>32</v>
      </c>
      <c r="C98" s="52"/>
      <c r="D98" s="31" t="n">
        <f aca="false">(E89+D95)/(1-6.65%)</f>
        <v>8088.81101975276</v>
      </c>
      <c r="E98" s="53"/>
    </row>
    <row r="99" customFormat="false" ht="15" hidden="false" customHeight="false" outlineLevel="0" collapsed="false">
      <c r="A99" s="140"/>
      <c r="B99" s="141"/>
      <c r="C99" s="142"/>
      <c r="D99" s="143"/>
      <c r="E99" s="178"/>
    </row>
    <row r="100" customFormat="false" ht="15" hidden="false" customHeight="false" outlineLevel="0" collapsed="false">
      <c r="A100" s="23"/>
      <c r="B100" s="24" t="s">
        <v>33</v>
      </c>
      <c r="C100" s="56"/>
      <c r="D100" s="57"/>
      <c r="E100" s="58"/>
    </row>
    <row r="101" customFormat="false" ht="15" hidden="false" customHeight="false" outlineLevel="0" collapsed="false">
      <c r="A101" s="28"/>
      <c r="B101" s="29"/>
      <c r="C101" s="30" t="s">
        <v>21</v>
      </c>
      <c r="D101" s="59" t="s">
        <v>22</v>
      </c>
      <c r="E101" s="32" t="s">
        <v>23</v>
      </c>
    </row>
    <row r="102" customFormat="false" ht="15" hidden="false" customHeight="false" outlineLevel="0" collapsed="false">
      <c r="A102" s="33" t="s">
        <v>34</v>
      </c>
      <c r="B102" s="34" t="s">
        <v>35</v>
      </c>
      <c r="C102" s="35"/>
      <c r="D102" s="60"/>
      <c r="E102" s="61" t="s">
        <v>36</v>
      </c>
    </row>
    <row r="103" customFormat="false" ht="15" hidden="false" customHeight="false" outlineLevel="0" collapsed="false">
      <c r="A103" s="38"/>
      <c r="B103" s="62" t="s">
        <v>37</v>
      </c>
      <c r="C103" s="63" t="n">
        <v>0.0065</v>
      </c>
      <c r="D103" s="60" t="n">
        <f aca="false">$D$98*C103</f>
        <v>52.5772716283929</v>
      </c>
      <c r="E103" s="64"/>
    </row>
    <row r="104" customFormat="false" ht="15" hidden="false" customHeight="false" outlineLevel="0" collapsed="false">
      <c r="A104" s="38"/>
      <c r="B104" s="62" t="s">
        <v>38</v>
      </c>
      <c r="C104" s="63" t="n">
        <v>0.03</v>
      </c>
      <c r="D104" s="60" t="n">
        <f aca="false">$D$98*C104</f>
        <v>242.664330592583</v>
      </c>
      <c r="E104" s="64"/>
    </row>
    <row r="105" customFormat="false" ht="15" hidden="false" customHeight="false" outlineLevel="0" collapsed="false">
      <c r="A105" s="38"/>
      <c r="B105" s="62" t="s">
        <v>39</v>
      </c>
      <c r="C105" s="63" t="n">
        <v>0.03</v>
      </c>
      <c r="D105" s="60" t="n">
        <f aca="false">$D$98*C105</f>
        <v>242.664330592583</v>
      </c>
      <c r="E105" s="64"/>
    </row>
    <row r="106" customFormat="false" ht="15" hidden="false" customHeight="false" outlineLevel="0" collapsed="false">
      <c r="A106" s="38"/>
      <c r="B106" s="62"/>
      <c r="C106" s="63" t="n">
        <v>0</v>
      </c>
      <c r="D106" s="60" t="n">
        <f aca="false">D98*C106</f>
        <v>0</v>
      </c>
      <c r="E106" s="64"/>
    </row>
    <row r="107" customFormat="false" ht="15" hidden="false" customHeight="false" outlineLevel="0" collapsed="false">
      <c r="A107" s="65"/>
      <c r="B107" s="66" t="s">
        <v>40</v>
      </c>
      <c r="C107" s="67" t="n">
        <f aca="false">SUM(C103:C106)</f>
        <v>0.0665</v>
      </c>
      <c r="D107" s="68" t="n">
        <f aca="false">SUM(D103:D106)</f>
        <v>537.905932813558</v>
      </c>
      <c r="E107" s="34"/>
    </row>
    <row r="108" customFormat="false" ht="15" hidden="false" customHeight="false" outlineLevel="0" collapsed="false">
      <c r="A108" s="38"/>
      <c r="B108" s="62"/>
      <c r="C108" s="69"/>
      <c r="D108" s="70"/>
      <c r="E108" s="62"/>
    </row>
    <row r="109" customFormat="false" ht="15" hidden="false" customHeight="false" outlineLevel="0" collapsed="false">
      <c r="A109" s="38"/>
      <c r="B109" s="66" t="s">
        <v>41</v>
      </c>
      <c r="C109" s="38"/>
      <c r="D109" s="68" t="n">
        <f aca="false">D107+D98</f>
        <v>8626.71695256632</v>
      </c>
      <c r="E109" s="62"/>
    </row>
    <row r="110" customFormat="false" ht="15" hidden="false" customHeight="false" outlineLevel="0" collapsed="false">
      <c r="A110" s="38"/>
      <c r="B110" s="66"/>
      <c r="C110" s="38"/>
      <c r="D110" s="68"/>
      <c r="E110" s="62"/>
    </row>
    <row r="111" customFormat="false" ht="15" hidden="false" customHeight="false" outlineLevel="0" collapsed="false">
      <c r="A111" s="38"/>
      <c r="B111" s="66"/>
      <c r="C111" s="38"/>
      <c r="D111" s="68"/>
      <c r="E111" s="62"/>
    </row>
    <row r="112" customFormat="false" ht="15" hidden="false" customHeight="false" outlineLevel="0" collapsed="false">
      <c r="A112" s="38"/>
      <c r="B112" s="66" t="s">
        <v>42</v>
      </c>
      <c r="C112" s="38" t="n">
        <v>12</v>
      </c>
      <c r="D112" s="68" t="n">
        <f aca="false">D109*C112</f>
        <v>103520.603430796</v>
      </c>
      <c r="E112" s="62"/>
    </row>
    <row r="113" customFormat="false" ht="15" hidden="false" customHeight="false" outlineLevel="0" collapsed="false">
      <c r="A113" s="118"/>
      <c r="B113" s="115"/>
      <c r="C113" s="118"/>
      <c r="D113" s="117"/>
      <c r="E113" s="119"/>
    </row>
    <row r="114" customFormat="false" ht="13.8" hidden="false" customHeight="false" outlineLevel="0" collapsed="false">
      <c r="A114" s="118"/>
      <c r="B114" s="180" t="s">
        <v>151</v>
      </c>
      <c r="C114" s="118"/>
      <c r="D114" s="117"/>
      <c r="E114" s="119"/>
    </row>
    <row r="115" customFormat="false" ht="15" hidden="false" customHeight="false" outlineLevel="0" collapsed="false">
      <c r="A115" s="179"/>
      <c r="C115" s="179"/>
      <c r="D115" s="179"/>
    </row>
    <row r="116" customFormat="false" ht="13.8" hidden="false" customHeight="false" outlineLevel="0" collapsed="false">
      <c r="A116" s="179"/>
      <c r="C116" s="179"/>
      <c r="D116" s="194"/>
    </row>
    <row r="117" customFormat="false" ht="15" hidden="false" customHeight="false" outlineLevel="0" collapsed="false">
      <c r="A117" s="179"/>
      <c r="C117" s="179"/>
      <c r="D117" s="179"/>
    </row>
    <row r="118" customFormat="false" ht="15" hidden="false" customHeight="false" outlineLevel="0" collapsed="false">
      <c r="A118" s="179"/>
      <c r="C118" s="179"/>
      <c r="D118" s="179"/>
    </row>
    <row r="119" customFormat="false" ht="15" hidden="false" customHeight="false" outlineLevel="0" collapsed="false">
      <c r="A119" s="179"/>
      <c r="C119" s="179"/>
      <c r="D119" s="179"/>
    </row>
    <row r="120" customFormat="false" ht="15" hidden="false" customHeight="false" outlineLevel="0" collapsed="false">
      <c r="A120" s="179"/>
      <c r="C120" s="179"/>
      <c r="D120" s="179"/>
    </row>
    <row r="121" customFormat="false" ht="15" hidden="false" customHeight="false" outlineLevel="0" collapsed="false">
      <c r="A121" s="179"/>
      <c r="C121" s="179"/>
      <c r="D121" s="179"/>
    </row>
    <row r="122" customFormat="false" ht="15" hidden="false" customHeight="false" outlineLevel="0" collapsed="false">
      <c r="A122" s="179"/>
      <c r="C122" s="179"/>
      <c r="D122" s="179"/>
    </row>
    <row r="123" customFormat="false" ht="15" hidden="false" customHeight="false" outlineLevel="0" collapsed="false">
      <c r="A123" s="179"/>
      <c r="C123" s="179"/>
      <c r="D123" s="179"/>
    </row>
    <row r="124" customFormat="false" ht="15" hidden="false" customHeight="false" outlineLevel="0" collapsed="false">
      <c r="A124" s="179"/>
      <c r="C124" s="179"/>
      <c r="D124" s="179"/>
    </row>
    <row r="125" customFormat="false" ht="15" hidden="false" customHeight="false" outlineLevel="0" collapsed="false">
      <c r="A125" s="179"/>
      <c r="C125" s="179"/>
      <c r="D125" s="179"/>
    </row>
    <row r="126" customFormat="false" ht="15" hidden="false" customHeight="false" outlineLevel="0" collapsed="false">
      <c r="A126" s="179"/>
      <c r="C126" s="179"/>
      <c r="D126" s="179"/>
    </row>
    <row r="127" customFormat="false" ht="15" hidden="false" customHeight="false" outlineLevel="0" collapsed="false">
      <c r="A127" s="179"/>
      <c r="C127" s="179"/>
      <c r="D127" s="179"/>
    </row>
    <row r="128" customFormat="false" ht="15" hidden="false" customHeight="false" outlineLevel="0" collapsed="false">
      <c r="A128" s="179"/>
      <c r="C128" s="179"/>
      <c r="D128" s="179"/>
    </row>
    <row r="129" customFormat="false" ht="15" hidden="false" customHeight="false" outlineLevel="0" collapsed="false">
      <c r="A129" s="179"/>
      <c r="C129" s="179"/>
      <c r="D129" s="179"/>
    </row>
    <row r="130" customFormat="false" ht="15" hidden="false" customHeight="false" outlineLevel="0" collapsed="false">
      <c r="A130" s="179"/>
      <c r="C130" s="179"/>
      <c r="D130" s="179"/>
    </row>
    <row r="131" customFormat="false" ht="15" hidden="false" customHeight="false" outlineLevel="0" collapsed="false">
      <c r="A131" s="179"/>
      <c r="C131" s="179"/>
      <c r="D131" s="179"/>
    </row>
    <row r="132" customFormat="false" ht="15" hidden="false" customHeight="false" outlineLevel="0" collapsed="false">
      <c r="A132" s="179"/>
      <c r="C132" s="179"/>
      <c r="D132" s="179"/>
    </row>
    <row r="133" customFormat="false" ht="15" hidden="false" customHeight="false" outlineLevel="0" collapsed="false">
      <c r="A133" s="179"/>
      <c r="C133" s="179"/>
      <c r="D133" s="179"/>
    </row>
    <row r="134" customFormat="false" ht="15" hidden="false" customHeight="false" outlineLevel="0" collapsed="false">
      <c r="A134" s="179"/>
      <c r="C134" s="179"/>
      <c r="D134" s="179"/>
    </row>
    <row r="135" customFormat="false" ht="15" hidden="false" customHeight="false" outlineLevel="0" collapsed="false">
      <c r="A135" s="179"/>
      <c r="C135" s="179"/>
      <c r="D135" s="179"/>
    </row>
    <row r="136" customFormat="false" ht="15" hidden="false" customHeight="false" outlineLevel="0" collapsed="false">
      <c r="A136" s="179"/>
      <c r="C136" s="179"/>
      <c r="D136" s="179"/>
    </row>
    <row r="137" customFormat="false" ht="15" hidden="false" customHeight="false" outlineLevel="0" collapsed="false">
      <c r="A137" s="179"/>
      <c r="C137" s="179"/>
      <c r="D137" s="179"/>
    </row>
    <row r="138" customFormat="false" ht="15" hidden="false" customHeight="false" outlineLevel="0" collapsed="false">
      <c r="A138" s="179"/>
      <c r="C138" s="179"/>
      <c r="D138" s="179"/>
    </row>
    <row r="139" customFormat="false" ht="15" hidden="false" customHeight="false" outlineLevel="0" collapsed="false">
      <c r="A139" s="179"/>
      <c r="C139" s="179"/>
      <c r="D139" s="179"/>
    </row>
    <row r="140" customFormat="false" ht="15" hidden="false" customHeight="false" outlineLevel="0" collapsed="false">
      <c r="A140" s="179"/>
      <c r="C140" s="179"/>
      <c r="D140" s="179"/>
    </row>
    <row r="141" customFormat="false" ht="15" hidden="false" customHeight="false" outlineLevel="0" collapsed="false">
      <c r="A141" s="179"/>
      <c r="C141" s="179"/>
      <c r="D141" s="179"/>
    </row>
    <row r="142" customFormat="false" ht="15" hidden="false" customHeight="false" outlineLevel="0" collapsed="false">
      <c r="A142" s="179"/>
      <c r="C142" s="179"/>
      <c r="D142" s="179"/>
    </row>
    <row r="143" customFormat="false" ht="15" hidden="false" customHeight="false" outlineLevel="0" collapsed="false">
      <c r="A143" s="179"/>
      <c r="C143" s="179"/>
      <c r="D143" s="179"/>
    </row>
    <row r="144" customFormat="false" ht="15" hidden="false" customHeight="false" outlineLevel="0" collapsed="false">
      <c r="A144" s="179"/>
      <c r="C144" s="179"/>
      <c r="D144" s="179"/>
    </row>
    <row r="145" customFormat="false" ht="15" hidden="false" customHeight="false" outlineLevel="0" collapsed="false">
      <c r="A145" s="179"/>
      <c r="C145" s="179"/>
      <c r="D145" s="179"/>
    </row>
    <row r="146" customFormat="false" ht="15" hidden="false" customHeight="false" outlineLevel="0" collapsed="false">
      <c r="A146" s="179"/>
      <c r="C146" s="179"/>
      <c r="D146" s="179"/>
    </row>
    <row r="147" customFormat="false" ht="15" hidden="false" customHeight="false" outlineLevel="0" collapsed="false">
      <c r="A147" s="179"/>
      <c r="C147" s="179"/>
      <c r="D147" s="179"/>
    </row>
    <row r="148" customFormat="false" ht="15" hidden="false" customHeight="false" outlineLevel="0" collapsed="false">
      <c r="A148" s="179"/>
      <c r="C148" s="179"/>
      <c r="D148" s="179"/>
    </row>
    <row r="149" customFormat="false" ht="15" hidden="false" customHeight="false" outlineLevel="0" collapsed="false">
      <c r="A149" s="179"/>
      <c r="C149" s="179"/>
      <c r="D149" s="179"/>
    </row>
    <row r="150" customFormat="false" ht="15" hidden="false" customHeight="false" outlineLevel="0" collapsed="false">
      <c r="A150" s="179"/>
      <c r="C150" s="179"/>
      <c r="D150" s="179"/>
    </row>
    <row r="151" customFormat="false" ht="15" hidden="false" customHeight="false" outlineLevel="0" collapsed="false">
      <c r="A151" s="179"/>
      <c r="C151" s="179"/>
      <c r="D151" s="179"/>
    </row>
    <row r="152" customFormat="false" ht="15" hidden="false" customHeight="false" outlineLevel="0" collapsed="false">
      <c r="A152" s="179"/>
      <c r="C152" s="179"/>
      <c r="D152" s="179"/>
    </row>
    <row r="153" customFormat="false" ht="15" hidden="false" customHeight="false" outlineLevel="0" collapsed="false">
      <c r="A153" s="179"/>
      <c r="C153" s="179"/>
      <c r="D153" s="179"/>
    </row>
    <row r="154" customFormat="false" ht="15" hidden="false" customHeight="false" outlineLevel="0" collapsed="false">
      <c r="A154" s="179"/>
      <c r="C154" s="179"/>
      <c r="D154" s="179"/>
    </row>
    <row r="155" customFormat="false" ht="15" hidden="false" customHeight="false" outlineLevel="0" collapsed="false">
      <c r="A155" s="179"/>
      <c r="C155" s="179"/>
      <c r="D155" s="179"/>
    </row>
    <row r="156" customFormat="false" ht="15" hidden="false" customHeight="false" outlineLevel="0" collapsed="false">
      <c r="A156" s="179"/>
      <c r="C156" s="179"/>
      <c r="D156" s="179"/>
    </row>
    <row r="157" customFormat="false" ht="15" hidden="false" customHeight="false" outlineLevel="0" collapsed="false">
      <c r="A157" s="179"/>
      <c r="C157" s="179"/>
      <c r="D157" s="179"/>
    </row>
    <row r="158" customFormat="false" ht="15" hidden="false" customHeight="false" outlineLevel="0" collapsed="false">
      <c r="A158" s="179"/>
      <c r="C158" s="179"/>
      <c r="D158" s="179"/>
    </row>
    <row r="159" customFormat="false" ht="15" hidden="false" customHeight="false" outlineLevel="0" collapsed="false">
      <c r="A159" s="179"/>
      <c r="C159" s="179"/>
      <c r="D159" s="179"/>
    </row>
    <row r="160" customFormat="false" ht="15" hidden="false" customHeight="false" outlineLevel="0" collapsed="false">
      <c r="A160" s="179"/>
      <c r="C160" s="179"/>
      <c r="D160" s="179"/>
    </row>
    <row r="161" customFormat="false" ht="15" hidden="false" customHeight="false" outlineLevel="0" collapsed="false">
      <c r="A161" s="179"/>
      <c r="C161" s="179"/>
      <c r="D161" s="179"/>
    </row>
    <row r="162" customFormat="false" ht="15" hidden="false" customHeight="false" outlineLevel="0" collapsed="false">
      <c r="A162" s="179"/>
      <c r="C162" s="179"/>
      <c r="D162" s="179"/>
    </row>
    <row r="163" customFormat="false" ht="15" hidden="false" customHeight="false" outlineLevel="0" collapsed="false">
      <c r="A163" s="179"/>
      <c r="C163" s="179"/>
      <c r="D163" s="179"/>
    </row>
    <row r="164" customFormat="false" ht="15" hidden="false" customHeight="false" outlineLevel="0" collapsed="false">
      <c r="A164" s="179"/>
      <c r="C164" s="179"/>
      <c r="D164" s="179"/>
    </row>
    <row r="165" customFormat="false" ht="15" hidden="false" customHeight="false" outlineLevel="0" collapsed="false">
      <c r="A165" s="179"/>
      <c r="C165" s="179"/>
      <c r="D165" s="179"/>
    </row>
    <row r="166" customFormat="false" ht="15" hidden="false" customHeight="false" outlineLevel="0" collapsed="false">
      <c r="A166" s="179"/>
      <c r="C166" s="179"/>
      <c r="D166" s="179"/>
    </row>
    <row r="167" customFormat="false" ht="15" hidden="false" customHeight="false" outlineLevel="0" collapsed="false">
      <c r="A167" s="179"/>
      <c r="C167" s="179"/>
      <c r="D167" s="179"/>
    </row>
    <row r="168" customFormat="false" ht="15" hidden="false" customHeight="false" outlineLevel="0" collapsed="false">
      <c r="A168" s="179"/>
      <c r="C168" s="179"/>
      <c r="D168" s="179"/>
    </row>
    <row r="169" customFormat="false" ht="15" hidden="false" customHeight="false" outlineLevel="0" collapsed="false">
      <c r="A169" s="179"/>
      <c r="C169" s="179"/>
      <c r="D169" s="179"/>
    </row>
    <row r="170" customFormat="false" ht="15" hidden="false" customHeight="false" outlineLevel="0" collapsed="false">
      <c r="A170" s="179"/>
      <c r="C170" s="179"/>
      <c r="D170" s="179"/>
    </row>
    <row r="171" customFormat="false" ht="15" hidden="false" customHeight="false" outlineLevel="0" collapsed="false">
      <c r="A171" s="179"/>
      <c r="C171" s="179"/>
      <c r="D171" s="179"/>
    </row>
    <row r="172" customFormat="false" ht="15" hidden="false" customHeight="false" outlineLevel="0" collapsed="false">
      <c r="A172" s="179"/>
      <c r="C172" s="179"/>
      <c r="D172" s="179"/>
    </row>
    <row r="173" customFormat="false" ht="15" hidden="false" customHeight="false" outlineLevel="0" collapsed="false">
      <c r="A173" s="179"/>
      <c r="C173" s="179"/>
      <c r="D173" s="179"/>
    </row>
    <row r="174" customFormat="false" ht="15" hidden="false" customHeight="false" outlineLevel="0" collapsed="false">
      <c r="A174" s="179"/>
      <c r="C174" s="179"/>
      <c r="D174" s="179"/>
    </row>
    <row r="175" customFormat="false" ht="15" hidden="false" customHeight="false" outlineLevel="0" collapsed="false">
      <c r="A175" s="179"/>
      <c r="C175" s="179"/>
      <c r="D175" s="179"/>
    </row>
    <row r="176" customFormat="false" ht="15" hidden="false" customHeight="false" outlineLevel="0" collapsed="false">
      <c r="A176" s="179"/>
      <c r="C176" s="179"/>
      <c r="D176" s="179"/>
    </row>
    <row r="177" customFormat="false" ht="15" hidden="false" customHeight="false" outlineLevel="0" collapsed="false">
      <c r="A177" s="179"/>
      <c r="C177" s="179"/>
      <c r="D177" s="179"/>
    </row>
    <row r="178" customFormat="false" ht="15" hidden="false" customHeight="false" outlineLevel="0" collapsed="false">
      <c r="A178" s="179"/>
      <c r="C178" s="179"/>
      <c r="D178" s="179"/>
    </row>
    <row r="179" customFormat="false" ht="15" hidden="false" customHeight="false" outlineLevel="0" collapsed="false">
      <c r="A179" s="179"/>
      <c r="C179" s="179"/>
      <c r="D179" s="179"/>
    </row>
    <row r="180" customFormat="false" ht="15" hidden="false" customHeight="false" outlineLevel="0" collapsed="false">
      <c r="A180" s="179"/>
      <c r="C180" s="179"/>
      <c r="D180" s="179"/>
    </row>
    <row r="181" customFormat="false" ht="15" hidden="false" customHeight="false" outlineLevel="0" collapsed="false">
      <c r="A181" s="179"/>
      <c r="C181" s="179"/>
      <c r="D181" s="179"/>
    </row>
    <row r="182" customFormat="false" ht="15" hidden="false" customHeight="false" outlineLevel="0" collapsed="false">
      <c r="A182" s="179"/>
      <c r="C182" s="179"/>
      <c r="D182" s="179"/>
    </row>
    <row r="183" customFormat="false" ht="15" hidden="false" customHeight="false" outlineLevel="0" collapsed="false">
      <c r="A183" s="179"/>
      <c r="C183" s="179"/>
      <c r="D183" s="179"/>
    </row>
    <row r="184" customFormat="false" ht="15" hidden="false" customHeight="false" outlineLevel="0" collapsed="false">
      <c r="A184" s="179"/>
      <c r="C184" s="179"/>
      <c r="D184" s="179"/>
    </row>
    <row r="185" customFormat="false" ht="15" hidden="false" customHeight="false" outlineLevel="0" collapsed="false">
      <c r="A185" s="179"/>
      <c r="C185" s="179"/>
      <c r="D185" s="179"/>
    </row>
    <row r="186" customFormat="false" ht="15" hidden="false" customHeight="false" outlineLevel="0" collapsed="false">
      <c r="A186" s="179"/>
      <c r="C186" s="179"/>
      <c r="D186" s="179"/>
    </row>
    <row r="187" customFormat="false" ht="15" hidden="false" customHeight="false" outlineLevel="0" collapsed="false">
      <c r="A187" s="179"/>
      <c r="C187" s="179"/>
      <c r="D187" s="179"/>
    </row>
    <row r="188" customFormat="false" ht="15" hidden="false" customHeight="false" outlineLevel="0" collapsed="false">
      <c r="A188" s="179"/>
      <c r="C188" s="179"/>
      <c r="D188" s="179"/>
    </row>
    <row r="189" customFormat="false" ht="15" hidden="false" customHeight="false" outlineLevel="0" collapsed="false">
      <c r="A189" s="179"/>
      <c r="C189" s="179"/>
      <c r="D189" s="179"/>
    </row>
    <row r="190" customFormat="false" ht="15" hidden="false" customHeight="false" outlineLevel="0" collapsed="false">
      <c r="A190" s="179"/>
      <c r="C190" s="179"/>
      <c r="D190" s="179"/>
    </row>
    <row r="191" customFormat="false" ht="15" hidden="false" customHeight="false" outlineLevel="0" collapsed="false">
      <c r="A191" s="179"/>
      <c r="C191" s="179"/>
      <c r="D191" s="179"/>
    </row>
    <row r="192" customFormat="false" ht="15" hidden="false" customHeight="false" outlineLevel="0" collapsed="false">
      <c r="A192" s="179"/>
      <c r="C192" s="179"/>
      <c r="D192" s="179"/>
    </row>
    <row r="193" customFormat="false" ht="15" hidden="false" customHeight="false" outlineLevel="0" collapsed="false">
      <c r="A193" s="179"/>
      <c r="C193" s="179"/>
      <c r="D193" s="179"/>
    </row>
    <row r="194" customFormat="false" ht="15" hidden="false" customHeight="false" outlineLevel="0" collapsed="false">
      <c r="A194" s="179"/>
      <c r="C194" s="179"/>
      <c r="D194" s="179"/>
    </row>
    <row r="195" customFormat="false" ht="15" hidden="false" customHeight="false" outlineLevel="0" collapsed="false">
      <c r="A195" s="179"/>
      <c r="C195" s="179"/>
      <c r="D195" s="179"/>
    </row>
    <row r="196" customFormat="false" ht="15" hidden="false" customHeight="false" outlineLevel="0" collapsed="false">
      <c r="A196" s="179"/>
      <c r="C196" s="179"/>
      <c r="D196" s="179"/>
    </row>
    <row r="197" customFormat="false" ht="15" hidden="false" customHeight="false" outlineLevel="0" collapsed="false">
      <c r="A197" s="179"/>
      <c r="C197" s="179"/>
      <c r="D197" s="179"/>
    </row>
    <row r="198" customFormat="false" ht="15" hidden="false" customHeight="false" outlineLevel="0" collapsed="false">
      <c r="A198" s="179"/>
      <c r="C198" s="179"/>
      <c r="D198" s="179"/>
    </row>
    <row r="199" customFormat="false" ht="15" hidden="false" customHeight="false" outlineLevel="0" collapsed="false">
      <c r="A199" s="179"/>
      <c r="C199" s="179"/>
      <c r="D199" s="179"/>
    </row>
    <row r="200" customFormat="false" ht="15" hidden="false" customHeight="false" outlineLevel="0" collapsed="false">
      <c r="A200" s="179"/>
      <c r="C200" s="179"/>
      <c r="D200" s="179"/>
    </row>
    <row r="201" customFormat="false" ht="15" hidden="false" customHeight="false" outlineLevel="0" collapsed="false">
      <c r="A201" s="179"/>
      <c r="C201" s="179"/>
      <c r="D201" s="179"/>
    </row>
    <row r="202" customFormat="false" ht="15" hidden="false" customHeight="false" outlineLevel="0" collapsed="false">
      <c r="A202" s="179"/>
      <c r="C202" s="179"/>
      <c r="D202" s="179"/>
    </row>
    <row r="203" customFormat="false" ht="15" hidden="false" customHeight="false" outlineLevel="0" collapsed="false">
      <c r="A203" s="179"/>
      <c r="C203" s="179"/>
      <c r="D203" s="179"/>
    </row>
    <row r="204" customFormat="false" ht="15" hidden="false" customHeight="false" outlineLevel="0" collapsed="false">
      <c r="A204" s="179"/>
      <c r="C204" s="179"/>
      <c r="D204" s="179"/>
    </row>
    <row r="205" customFormat="false" ht="15" hidden="false" customHeight="false" outlineLevel="0" collapsed="false">
      <c r="A205" s="179"/>
      <c r="C205" s="179"/>
      <c r="D205" s="179"/>
    </row>
    <row r="206" customFormat="false" ht="15" hidden="false" customHeight="false" outlineLevel="0" collapsed="false">
      <c r="A206" s="179"/>
      <c r="C206" s="179"/>
      <c r="D206" s="179"/>
    </row>
    <row r="207" customFormat="false" ht="15" hidden="false" customHeight="false" outlineLevel="0" collapsed="false">
      <c r="A207" s="179"/>
      <c r="C207" s="179"/>
      <c r="D207" s="179"/>
    </row>
    <row r="208" customFormat="false" ht="15" hidden="false" customHeight="false" outlineLevel="0" collapsed="false">
      <c r="A208" s="179"/>
      <c r="C208" s="179"/>
      <c r="D208" s="179"/>
    </row>
    <row r="209" customFormat="false" ht="15" hidden="false" customHeight="false" outlineLevel="0" collapsed="false">
      <c r="A209" s="179"/>
      <c r="C209" s="179"/>
      <c r="D209" s="179"/>
    </row>
    <row r="210" customFormat="false" ht="15" hidden="false" customHeight="false" outlineLevel="0" collapsed="false">
      <c r="A210" s="179"/>
      <c r="C210" s="179"/>
      <c r="D210" s="179"/>
    </row>
    <row r="211" customFormat="false" ht="15" hidden="false" customHeight="false" outlineLevel="0" collapsed="false">
      <c r="A211" s="179"/>
      <c r="C211" s="179"/>
      <c r="D211" s="179"/>
    </row>
    <row r="212" customFormat="false" ht="15" hidden="false" customHeight="false" outlineLevel="0" collapsed="false">
      <c r="A212" s="179"/>
      <c r="C212" s="179"/>
      <c r="D212" s="179"/>
    </row>
    <row r="213" customFormat="false" ht="15" hidden="false" customHeight="false" outlineLevel="0" collapsed="false">
      <c r="A213" s="179"/>
      <c r="C213" s="179"/>
      <c r="D213" s="179"/>
    </row>
    <row r="214" customFormat="false" ht="15" hidden="false" customHeight="false" outlineLevel="0" collapsed="false">
      <c r="A214" s="179"/>
      <c r="C214" s="179"/>
      <c r="D214" s="179"/>
    </row>
    <row r="215" customFormat="false" ht="15" hidden="false" customHeight="false" outlineLevel="0" collapsed="false">
      <c r="A215" s="179"/>
      <c r="C215" s="179"/>
      <c r="D215" s="179"/>
    </row>
    <row r="216" customFormat="false" ht="15" hidden="false" customHeight="false" outlineLevel="0" collapsed="false">
      <c r="A216" s="179"/>
      <c r="C216" s="179"/>
      <c r="D216" s="179"/>
    </row>
    <row r="217" customFormat="false" ht="15" hidden="false" customHeight="false" outlineLevel="0" collapsed="false">
      <c r="A217" s="179"/>
      <c r="C217" s="179"/>
      <c r="D217" s="179"/>
    </row>
    <row r="218" customFormat="false" ht="15" hidden="false" customHeight="false" outlineLevel="0" collapsed="false">
      <c r="A218" s="179"/>
      <c r="C218" s="179"/>
      <c r="D218" s="179"/>
    </row>
    <row r="219" customFormat="false" ht="15" hidden="false" customHeight="false" outlineLevel="0" collapsed="false">
      <c r="A219" s="179"/>
      <c r="C219" s="179"/>
      <c r="D219" s="179"/>
    </row>
    <row r="220" customFormat="false" ht="15" hidden="false" customHeight="false" outlineLevel="0" collapsed="false">
      <c r="A220" s="179"/>
      <c r="C220" s="179"/>
      <c r="D220" s="179"/>
    </row>
    <row r="221" customFormat="false" ht="15" hidden="false" customHeight="false" outlineLevel="0" collapsed="false">
      <c r="A221" s="179"/>
      <c r="C221" s="179"/>
      <c r="D221" s="179"/>
    </row>
    <row r="222" customFormat="false" ht="15" hidden="false" customHeight="false" outlineLevel="0" collapsed="false">
      <c r="A222" s="179"/>
      <c r="C222" s="179"/>
      <c r="D222" s="179"/>
    </row>
    <row r="223" customFormat="false" ht="15" hidden="false" customHeight="false" outlineLevel="0" collapsed="false">
      <c r="A223" s="179"/>
      <c r="C223" s="179"/>
      <c r="D223" s="179"/>
    </row>
    <row r="224" customFormat="false" ht="15" hidden="false" customHeight="false" outlineLevel="0" collapsed="false">
      <c r="A224" s="179"/>
      <c r="C224" s="179"/>
      <c r="D224" s="179"/>
    </row>
    <row r="225" customFormat="false" ht="15" hidden="false" customHeight="false" outlineLevel="0" collapsed="false">
      <c r="A225" s="179"/>
      <c r="C225" s="179"/>
      <c r="D225" s="179"/>
    </row>
    <row r="226" customFormat="false" ht="15" hidden="false" customHeight="false" outlineLevel="0" collapsed="false">
      <c r="A226" s="179"/>
      <c r="C226" s="179"/>
      <c r="D226" s="179"/>
    </row>
    <row r="227" customFormat="false" ht="15" hidden="false" customHeight="false" outlineLevel="0" collapsed="false">
      <c r="A227" s="179"/>
      <c r="C227" s="179"/>
      <c r="D227" s="179"/>
    </row>
    <row r="228" customFormat="false" ht="15" hidden="false" customHeight="false" outlineLevel="0" collapsed="false">
      <c r="A228" s="179"/>
      <c r="C228" s="179"/>
      <c r="D228" s="179"/>
    </row>
    <row r="229" customFormat="false" ht="15" hidden="false" customHeight="false" outlineLevel="0" collapsed="false">
      <c r="A229" s="179"/>
      <c r="C229" s="179"/>
      <c r="D229" s="179"/>
    </row>
    <row r="230" customFormat="false" ht="15" hidden="false" customHeight="false" outlineLevel="0" collapsed="false">
      <c r="A230" s="179"/>
      <c r="C230" s="179"/>
      <c r="D230" s="179"/>
    </row>
    <row r="231" customFormat="false" ht="15" hidden="false" customHeight="false" outlineLevel="0" collapsed="false">
      <c r="A231" s="179"/>
      <c r="C231" s="179"/>
      <c r="D231" s="179"/>
    </row>
    <row r="232" customFormat="false" ht="15" hidden="false" customHeight="false" outlineLevel="0" collapsed="false">
      <c r="A232" s="179"/>
      <c r="C232" s="179"/>
      <c r="D232" s="179"/>
    </row>
    <row r="233" customFormat="false" ht="15" hidden="false" customHeight="false" outlineLevel="0" collapsed="false">
      <c r="A233" s="179"/>
      <c r="C233" s="179"/>
      <c r="D233" s="179"/>
    </row>
    <row r="234" customFormat="false" ht="15" hidden="false" customHeight="false" outlineLevel="0" collapsed="false">
      <c r="A234" s="179"/>
      <c r="C234" s="179"/>
      <c r="D234" s="179"/>
    </row>
    <row r="235" customFormat="false" ht="15" hidden="false" customHeight="false" outlineLevel="0" collapsed="false">
      <c r="A235" s="179"/>
      <c r="C235" s="179"/>
      <c r="D235" s="179"/>
    </row>
    <row r="236" customFormat="false" ht="15" hidden="false" customHeight="false" outlineLevel="0" collapsed="false">
      <c r="A236" s="179"/>
      <c r="C236" s="179"/>
      <c r="D236" s="179"/>
    </row>
    <row r="237" customFormat="false" ht="15" hidden="false" customHeight="false" outlineLevel="0" collapsed="false">
      <c r="A237" s="179"/>
      <c r="C237" s="179"/>
      <c r="D237" s="179"/>
    </row>
    <row r="238" customFormat="false" ht="15" hidden="false" customHeight="false" outlineLevel="0" collapsed="false">
      <c r="A238" s="179"/>
      <c r="C238" s="179"/>
      <c r="D238" s="179"/>
    </row>
    <row r="239" customFormat="false" ht="15" hidden="false" customHeight="false" outlineLevel="0" collapsed="false">
      <c r="A239" s="179"/>
      <c r="C239" s="179"/>
      <c r="D239" s="179"/>
    </row>
    <row r="240" customFormat="false" ht="15" hidden="false" customHeight="false" outlineLevel="0" collapsed="false">
      <c r="A240" s="179"/>
      <c r="C240" s="179"/>
      <c r="D240" s="179"/>
    </row>
    <row r="241" customFormat="false" ht="15" hidden="false" customHeight="false" outlineLevel="0" collapsed="false">
      <c r="A241" s="179"/>
      <c r="C241" s="179"/>
      <c r="D241" s="179"/>
    </row>
    <row r="242" customFormat="false" ht="15" hidden="false" customHeight="false" outlineLevel="0" collapsed="false">
      <c r="A242" s="179"/>
      <c r="C242" s="179"/>
      <c r="D242" s="179"/>
    </row>
    <row r="243" customFormat="false" ht="15" hidden="false" customHeight="false" outlineLevel="0" collapsed="false">
      <c r="A243" s="179"/>
      <c r="C243" s="179"/>
      <c r="D243" s="179"/>
    </row>
    <row r="244" customFormat="false" ht="15" hidden="false" customHeight="false" outlineLevel="0" collapsed="false">
      <c r="A244" s="179"/>
      <c r="C244" s="179"/>
      <c r="D244" s="179"/>
    </row>
    <row r="245" customFormat="false" ht="15" hidden="false" customHeight="false" outlineLevel="0" collapsed="false">
      <c r="A245" s="179"/>
      <c r="C245" s="179"/>
      <c r="D245" s="179"/>
    </row>
    <row r="246" customFormat="false" ht="15" hidden="false" customHeight="false" outlineLevel="0" collapsed="false">
      <c r="A246" s="179"/>
      <c r="C246" s="179"/>
      <c r="D246" s="179"/>
    </row>
    <row r="247" customFormat="false" ht="15" hidden="false" customHeight="false" outlineLevel="0" collapsed="false">
      <c r="A247" s="179"/>
      <c r="C247" s="179"/>
      <c r="D247" s="179"/>
    </row>
    <row r="248" customFormat="false" ht="15" hidden="false" customHeight="false" outlineLevel="0" collapsed="false">
      <c r="A248" s="179"/>
      <c r="C248" s="179"/>
      <c r="D248" s="179"/>
    </row>
    <row r="249" customFormat="false" ht="15" hidden="false" customHeight="false" outlineLevel="0" collapsed="false">
      <c r="A249" s="179"/>
      <c r="C249" s="179"/>
      <c r="D249" s="179"/>
    </row>
    <row r="250" customFormat="false" ht="15" hidden="false" customHeight="false" outlineLevel="0" collapsed="false">
      <c r="A250" s="179"/>
      <c r="C250" s="179"/>
      <c r="D250" s="179"/>
    </row>
    <row r="251" customFormat="false" ht="15" hidden="false" customHeight="false" outlineLevel="0" collapsed="false">
      <c r="A251" s="179"/>
      <c r="C251" s="179"/>
      <c r="D251" s="179"/>
    </row>
    <row r="252" customFormat="false" ht="15" hidden="false" customHeight="false" outlineLevel="0" collapsed="false">
      <c r="A252" s="179"/>
      <c r="C252" s="179"/>
      <c r="D252" s="179"/>
    </row>
    <row r="253" customFormat="false" ht="15" hidden="false" customHeight="false" outlineLevel="0" collapsed="false">
      <c r="A253" s="179"/>
      <c r="C253" s="179"/>
      <c r="D253" s="179"/>
    </row>
    <row r="254" customFormat="false" ht="15" hidden="false" customHeight="false" outlineLevel="0" collapsed="false">
      <c r="A254" s="179"/>
      <c r="C254" s="179"/>
      <c r="D254" s="179"/>
    </row>
    <row r="255" customFormat="false" ht="15" hidden="false" customHeight="false" outlineLevel="0" collapsed="false">
      <c r="A255" s="179"/>
      <c r="C255" s="179"/>
      <c r="D255" s="179"/>
    </row>
    <row r="256" customFormat="false" ht="15" hidden="false" customHeight="false" outlineLevel="0" collapsed="false">
      <c r="A256" s="179"/>
      <c r="C256" s="179"/>
      <c r="D256" s="179"/>
    </row>
    <row r="257" customFormat="false" ht="15" hidden="false" customHeight="false" outlineLevel="0" collapsed="false">
      <c r="A257" s="179"/>
      <c r="C257" s="179"/>
      <c r="D257" s="179"/>
    </row>
    <row r="258" customFormat="false" ht="15" hidden="false" customHeight="false" outlineLevel="0" collapsed="false">
      <c r="A258" s="179"/>
      <c r="C258" s="179"/>
      <c r="D258" s="179"/>
    </row>
    <row r="259" customFormat="false" ht="15" hidden="false" customHeight="false" outlineLevel="0" collapsed="false">
      <c r="A259" s="179"/>
      <c r="C259" s="179"/>
      <c r="D259" s="179"/>
    </row>
    <row r="260" customFormat="false" ht="15" hidden="false" customHeight="false" outlineLevel="0" collapsed="false">
      <c r="A260" s="179"/>
      <c r="C260" s="179"/>
      <c r="D260" s="179"/>
    </row>
    <row r="261" customFormat="false" ht="15" hidden="false" customHeight="false" outlineLevel="0" collapsed="false">
      <c r="A261" s="179"/>
      <c r="C261" s="179"/>
      <c r="D261" s="179"/>
    </row>
    <row r="262" customFormat="false" ht="15" hidden="false" customHeight="false" outlineLevel="0" collapsed="false">
      <c r="A262" s="179"/>
      <c r="C262" s="179"/>
      <c r="D262" s="179"/>
    </row>
    <row r="263" customFormat="false" ht="15" hidden="false" customHeight="false" outlineLevel="0" collapsed="false">
      <c r="A263" s="179"/>
      <c r="C263" s="179"/>
      <c r="D263" s="179"/>
    </row>
    <row r="264" customFormat="false" ht="15" hidden="false" customHeight="false" outlineLevel="0" collapsed="false">
      <c r="A264" s="179"/>
      <c r="C264" s="179"/>
      <c r="D264" s="179"/>
    </row>
    <row r="265" customFormat="false" ht="15" hidden="false" customHeight="false" outlineLevel="0" collapsed="false">
      <c r="A265" s="179"/>
      <c r="C265" s="179"/>
      <c r="D265" s="179"/>
    </row>
    <row r="266" customFormat="false" ht="15" hidden="false" customHeight="false" outlineLevel="0" collapsed="false">
      <c r="A266" s="179"/>
      <c r="C266" s="179"/>
      <c r="D266" s="179"/>
    </row>
    <row r="267" customFormat="false" ht="15" hidden="false" customHeight="false" outlineLevel="0" collapsed="false">
      <c r="A267" s="179"/>
      <c r="C267" s="179"/>
      <c r="D267" s="179"/>
    </row>
    <row r="268" customFormat="false" ht="15" hidden="false" customHeight="false" outlineLevel="0" collapsed="false">
      <c r="A268" s="179"/>
      <c r="C268" s="179"/>
      <c r="D268" s="179"/>
    </row>
    <row r="269" customFormat="false" ht="15" hidden="false" customHeight="false" outlineLevel="0" collapsed="false">
      <c r="A269" s="179"/>
      <c r="C269" s="179"/>
      <c r="D269" s="179"/>
    </row>
    <row r="270" customFormat="false" ht="15" hidden="false" customHeight="false" outlineLevel="0" collapsed="false">
      <c r="A270" s="179"/>
      <c r="C270" s="179"/>
      <c r="D270" s="179"/>
    </row>
    <row r="271" customFormat="false" ht="15" hidden="false" customHeight="false" outlineLevel="0" collapsed="false">
      <c r="A271" s="179"/>
      <c r="C271" s="179"/>
      <c r="D271" s="179"/>
    </row>
    <row r="272" customFormat="false" ht="15" hidden="false" customHeight="false" outlineLevel="0" collapsed="false">
      <c r="A272" s="179"/>
      <c r="C272" s="179"/>
      <c r="D272" s="179"/>
    </row>
    <row r="273" customFormat="false" ht="15" hidden="false" customHeight="false" outlineLevel="0" collapsed="false">
      <c r="A273" s="179"/>
      <c r="C273" s="179"/>
      <c r="D273" s="179"/>
    </row>
    <row r="274" customFormat="false" ht="15" hidden="false" customHeight="false" outlineLevel="0" collapsed="false">
      <c r="A274" s="179"/>
      <c r="C274" s="179"/>
      <c r="D274" s="179"/>
    </row>
    <row r="275" customFormat="false" ht="15" hidden="false" customHeight="false" outlineLevel="0" collapsed="false">
      <c r="A275" s="179"/>
      <c r="C275" s="179"/>
      <c r="D275" s="179"/>
    </row>
    <row r="276" customFormat="false" ht="15" hidden="false" customHeight="false" outlineLevel="0" collapsed="false">
      <c r="A276" s="179"/>
      <c r="C276" s="179"/>
      <c r="D276" s="179"/>
    </row>
    <row r="277" customFormat="false" ht="15" hidden="false" customHeight="false" outlineLevel="0" collapsed="false">
      <c r="A277" s="179"/>
      <c r="C277" s="179"/>
      <c r="D277" s="179"/>
    </row>
    <row r="278" customFormat="false" ht="15" hidden="false" customHeight="false" outlineLevel="0" collapsed="false">
      <c r="A278" s="179"/>
      <c r="C278" s="179"/>
      <c r="D278" s="179"/>
    </row>
    <row r="279" customFormat="false" ht="15" hidden="false" customHeight="false" outlineLevel="0" collapsed="false">
      <c r="A279" s="179"/>
      <c r="C279" s="179"/>
      <c r="D279" s="179"/>
    </row>
    <row r="280" customFormat="false" ht="15" hidden="false" customHeight="false" outlineLevel="0" collapsed="false">
      <c r="A280" s="179"/>
      <c r="C280" s="179"/>
      <c r="D280" s="179"/>
    </row>
    <row r="281" customFormat="false" ht="15" hidden="false" customHeight="false" outlineLevel="0" collapsed="false">
      <c r="A281" s="179"/>
      <c r="C281" s="179"/>
      <c r="D281" s="179"/>
    </row>
    <row r="282" customFormat="false" ht="15" hidden="false" customHeight="false" outlineLevel="0" collapsed="false">
      <c r="A282" s="179"/>
      <c r="C282" s="179"/>
      <c r="D282" s="179"/>
    </row>
    <row r="283" customFormat="false" ht="15" hidden="false" customHeight="false" outlineLevel="0" collapsed="false">
      <c r="A283" s="179"/>
      <c r="C283" s="179"/>
      <c r="D283" s="179"/>
    </row>
    <row r="284" customFormat="false" ht="15" hidden="false" customHeight="false" outlineLevel="0" collapsed="false">
      <c r="A284" s="179"/>
      <c r="C284" s="179"/>
      <c r="D284" s="179"/>
    </row>
    <row r="285" customFormat="false" ht="15" hidden="false" customHeight="false" outlineLevel="0" collapsed="false">
      <c r="A285" s="179"/>
      <c r="C285" s="179"/>
      <c r="D285" s="179"/>
    </row>
    <row r="286" customFormat="false" ht="15" hidden="false" customHeight="false" outlineLevel="0" collapsed="false">
      <c r="A286" s="179"/>
      <c r="C286" s="179"/>
      <c r="D286" s="179"/>
    </row>
    <row r="287" customFormat="false" ht="15" hidden="false" customHeight="false" outlineLevel="0" collapsed="false">
      <c r="A287" s="179"/>
      <c r="C287" s="179"/>
      <c r="D287" s="179"/>
    </row>
    <row r="288" customFormat="false" ht="15" hidden="false" customHeight="false" outlineLevel="0" collapsed="false">
      <c r="A288" s="179"/>
      <c r="C288" s="179"/>
      <c r="D288" s="179"/>
    </row>
    <row r="289" customFormat="false" ht="15" hidden="false" customHeight="false" outlineLevel="0" collapsed="false">
      <c r="A289" s="179"/>
      <c r="C289" s="179"/>
      <c r="D289" s="179"/>
    </row>
    <row r="290" customFormat="false" ht="15" hidden="false" customHeight="false" outlineLevel="0" collapsed="false">
      <c r="A290" s="179"/>
      <c r="C290" s="179"/>
      <c r="D290" s="179"/>
    </row>
    <row r="291" customFormat="false" ht="15" hidden="false" customHeight="false" outlineLevel="0" collapsed="false">
      <c r="A291" s="179"/>
      <c r="C291" s="179"/>
      <c r="D291" s="179"/>
    </row>
    <row r="292" customFormat="false" ht="15" hidden="false" customHeight="false" outlineLevel="0" collapsed="false">
      <c r="A292" s="179"/>
      <c r="C292" s="179"/>
      <c r="D292" s="179"/>
    </row>
    <row r="293" customFormat="false" ht="15" hidden="false" customHeight="false" outlineLevel="0" collapsed="false">
      <c r="A293" s="179"/>
      <c r="C293" s="179"/>
      <c r="D293" s="179"/>
    </row>
    <row r="294" customFormat="false" ht="15" hidden="false" customHeight="false" outlineLevel="0" collapsed="false">
      <c r="A294" s="179"/>
      <c r="C294" s="179"/>
      <c r="D294" s="179"/>
    </row>
    <row r="295" customFormat="false" ht="15" hidden="false" customHeight="false" outlineLevel="0" collapsed="false">
      <c r="A295" s="179"/>
      <c r="C295" s="179"/>
      <c r="D295" s="179"/>
    </row>
    <row r="296" customFormat="false" ht="15" hidden="false" customHeight="false" outlineLevel="0" collapsed="false">
      <c r="A296" s="179"/>
      <c r="C296" s="179"/>
      <c r="D296" s="179"/>
    </row>
    <row r="297" customFormat="false" ht="15" hidden="false" customHeight="false" outlineLevel="0" collapsed="false">
      <c r="A297" s="179"/>
      <c r="C297" s="179"/>
      <c r="D297" s="179"/>
    </row>
    <row r="298" customFormat="false" ht="15" hidden="false" customHeight="false" outlineLevel="0" collapsed="false">
      <c r="A298" s="179"/>
      <c r="C298" s="179"/>
      <c r="D298" s="179"/>
    </row>
    <row r="299" customFormat="false" ht="15" hidden="false" customHeight="false" outlineLevel="0" collapsed="false">
      <c r="A299" s="179"/>
      <c r="C299" s="179"/>
      <c r="D299" s="179"/>
    </row>
    <row r="300" customFormat="false" ht="15" hidden="false" customHeight="false" outlineLevel="0" collapsed="false">
      <c r="A300" s="179"/>
      <c r="C300" s="179"/>
      <c r="D300" s="179"/>
    </row>
    <row r="301" customFormat="false" ht="15" hidden="false" customHeight="false" outlineLevel="0" collapsed="false">
      <c r="A301" s="179"/>
      <c r="C301" s="179"/>
      <c r="D301" s="179"/>
    </row>
    <row r="302" customFormat="false" ht="15" hidden="false" customHeight="false" outlineLevel="0" collapsed="false">
      <c r="A302" s="179"/>
      <c r="C302" s="179"/>
      <c r="D302" s="179"/>
    </row>
    <row r="303" customFormat="false" ht="15" hidden="false" customHeight="false" outlineLevel="0" collapsed="false">
      <c r="A303" s="179"/>
      <c r="C303" s="179"/>
      <c r="D303" s="179"/>
    </row>
    <row r="304" customFormat="false" ht="15" hidden="false" customHeight="false" outlineLevel="0" collapsed="false">
      <c r="A304" s="179"/>
      <c r="C304" s="179"/>
      <c r="D304" s="179"/>
    </row>
    <row r="305" customFormat="false" ht="15" hidden="false" customHeight="false" outlineLevel="0" collapsed="false">
      <c r="A305" s="179"/>
      <c r="C305" s="179"/>
      <c r="D305" s="179"/>
    </row>
    <row r="306" customFormat="false" ht="15" hidden="false" customHeight="false" outlineLevel="0" collapsed="false">
      <c r="A306" s="179"/>
      <c r="C306" s="179"/>
      <c r="D306" s="179"/>
    </row>
    <row r="307" customFormat="false" ht="15" hidden="false" customHeight="false" outlineLevel="0" collapsed="false">
      <c r="A307" s="179"/>
      <c r="C307" s="179"/>
      <c r="D307" s="179"/>
    </row>
    <row r="308" customFormat="false" ht="15" hidden="false" customHeight="false" outlineLevel="0" collapsed="false">
      <c r="A308" s="179"/>
      <c r="C308" s="179"/>
      <c r="D308" s="179"/>
    </row>
    <row r="309" customFormat="false" ht="15" hidden="false" customHeight="false" outlineLevel="0" collapsed="false">
      <c r="A309" s="179"/>
      <c r="C309" s="179"/>
      <c r="D309" s="179"/>
    </row>
    <row r="310" customFormat="false" ht="15" hidden="false" customHeight="false" outlineLevel="0" collapsed="false">
      <c r="A310" s="179"/>
      <c r="C310" s="179"/>
      <c r="D310" s="179"/>
    </row>
    <row r="311" customFormat="false" ht="15" hidden="false" customHeight="false" outlineLevel="0" collapsed="false">
      <c r="A311" s="179"/>
      <c r="C311" s="179"/>
      <c r="D311" s="179"/>
    </row>
    <row r="312" customFormat="false" ht="15" hidden="false" customHeight="false" outlineLevel="0" collapsed="false">
      <c r="A312" s="179"/>
      <c r="C312" s="179"/>
      <c r="D312" s="179"/>
    </row>
    <row r="313" customFormat="false" ht="15" hidden="false" customHeight="false" outlineLevel="0" collapsed="false">
      <c r="A313" s="179"/>
      <c r="C313" s="179"/>
      <c r="D313" s="179"/>
    </row>
    <row r="314" customFormat="false" ht="15" hidden="false" customHeight="false" outlineLevel="0" collapsed="false">
      <c r="A314" s="179"/>
      <c r="C314" s="179"/>
      <c r="D314" s="179"/>
    </row>
    <row r="315" customFormat="false" ht="15" hidden="false" customHeight="false" outlineLevel="0" collapsed="false">
      <c r="A315" s="179"/>
      <c r="C315" s="179"/>
      <c r="D315" s="179"/>
    </row>
    <row r="316" customFormat="false" ht="15" hidden="false" customHeight="false" outlineLevel="0" collapsed="false">
      <c r="A316" s="179"/>
      <c r="C316" s="179"/>
      <c r="D316" s="179"/>
    </row>
    <row r="317" customFormat="false" ht="15" hidden="false" customHeight="false" outlineLevel="0" collapsed="false">
      <c r="A317" s="179"/>
      <c r="C317" s="179"/>
      <c r="D317" s="179"/>
    </row>
    <row r="318" customFormat="false" ht="15" hidden="false" customHeight="false" outlineLevel="0" collapsed="false">
      <c r="A318" s="179"/>
      <c r="C318" s="179"/>
      <c r="D318" s="179"/>
    </row>
    <row r="319" customFormat="false" ht="15" hidden="false" customHeight="false" outlineLevel="0" collapsed="false">
      <c r="A319" s="179"/>
      <c r="C319" s="179"/>
      <c r="D319" s="179"/>
    </row>
    <row r="320" customFormat="false" ht="15" hidden="false" customHeight="false" outlineLevel="0" collapsed="false">
      <c r="A320" s="179"/>
      <c r="C320" s="179"/>
      <c r="D320" s="179"/>
    </row>
    <row r="321" customFormat="false" ht="15" hidden="false" customHeight="false" outlineLevel="0" collapsed="false">
      <c r="A321" s="179"/>
      <c r="C321" s="179"/>
      <c r="D321" s="179"/>
    </row>
    <row r="322" customFormat="false" ht="15" hidden="false" customHeight="false" outlineLevel="0" collapsed="false">
      <c r="A322" s="179"/>
      <c r="C322" s="179"/>
      <c r="D322" s="179"/>
    </row>
    <row r="323" customFormat="false" ht="15" hidden="false" customHeight="false" outlineLevel="0" collapsed="false">
      <c r="A323" s="179"/>
      <c r="C323" s="179"/>
      <c r="D323" s="179"/>
    </row>
    <row r="324" customFormat="false" ht="15" hidden="false" customHeight="false" outlineLevel="0" collapsed="false">
      <c r="A324" s="179"/>
      <c r="C324" s="179"/>
      <c r="D324" s="179"/>
    </row>
    <row r="325" customFormat="false" ht="15" hidden="false" customHeight="false" outlineLevel="0" collapsed="false">
      <c r="A325" s="179"/>
      <c r="C325" s="179"/>
      <c r="D325" s="179"/>
    </row>
    <row r="326" customFormat="false" ht="15" hidden="false" customHeight="false" outlineLevel="0" collapsed="false">
      <c r="A326" s="179"/>
      <c r="C326" s="179"/>
      <c r="D326" s="179"/>
    </row>
    <row r="327" customFormat="false" ht="15" hidden="false" customHeight="false" outlineLevel="0" collapsed="false">
      <c r="A327" s="179"/>
      <c r="C327" s="179"/>
      <c r="D327" s="179"/>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A1:E1"/>
    <mergeCell ref="A2:E2"/>
    <mergeCell ref="A3:E3"/>
    <mergeCell ref="E4:E5"/>
  </mergeCells>
  <printOptions headings="false" gridLines="false" gridLinesSet="true" horizontalCentered="false" verticalCentered="false"/>
  <pageMargins left="0.236111111111111" right="0.0784722222222222" top="0.619444444444444" bottom="0.540972222222222" header="0.354166666666667" footer="0.275694444444444"/>
  <pageSetup paperSize="9" scale="8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8.4"/>
    <col collapsed="false" customWidth="true" hidden="false" outlineLevel="0" max="4" min="4" style="182" width="14.43"/>
    <col collapsed="false" customWidth="true" hidden="false" outlineLevel="0" max="5" min="5" style="179" width="43.71"/>
    <col collapsed="false" customWidth="false" hidden="false" outlineLevel="0" max="1024" min="6" style="179" width="9.13"/>
  </cols>
  <sheetData>
    <row r="1" customFormat="false" ht="16.15" hidden="false" customHeight="false" outlineLevel="0" collapsed="false">
      <c r="A1" s="2" t="s">
        <v>0</v>
      </c>
      <c r="B1" s="2"/>
      <c r="C1" s="2"/>
      <c r="D1" s="2"/>
      <c r="E1" s="2"/>
    </row>
    <row r="2" customFormat="false" ht="15" hidden="false" customHeight="false" outlineLevel="0" collapsed="false">
      <c r="A2" s="72" t="s">
        <v>168</v>
      </c>
      <c r="B2" s="72"/>
      <c r="C2" s="72"/>
      <c r="D2" s="72"/>
      <c r="E2" s="72"/>
    </row>
    <row r="3" customFormat="false" ht="22.5" hidden="false" customHeight="true" outlineLevel="0" collapsed="false">
      <c r="A3" s="73" t="s">
        <v>44</v>
      </c>
      <c r="B3" s="73"/>
      <c r="C3" s="73"/>
      <c r="D3" s="73"/>
      <c r="E3" s="73"/>
    </row>
    <row r="4" customFormat="false" ht="12.8" hidden="false" customHeight="false" outlineLevel="0" collapsed="false">
      <c r="A4" s="74"/>
      <c r="B4" s="195" t="s">
        <v>169</v>
      </c>
      <c r="C4" s="75" t="s">
        <v>46</v>
      </c>
      <c r="D4" s="196"/>
      <c r="E4" s="77" t="s">
        <v>170</v>
      </c>
    </row>
    <row r="5" customFormat="false" ht="15" hidden="false" customHeight="false" outlineLevel="0" collapsed="false">
      <c r="A5" s="78"/>
      <c r="B5" s="79" t="s">
        <v>49</v>
      </c>
      <c r="C5" s="80"/>
      <c r="D5" s="80"/>
      <c r="E5" s="197" t="s">
        <v>171</v>
      </c>
    </row>
    <row r="6" customFormat="false" ht="15" hidden="false" customHeight="false" outlineLevel="0" collapsed="false">
      <c r="A6" s="72" t="n">
        <v>1</v>
      </c>
      <c r="B6" s="82" t="s">
        <v>51</v>
      </c>
      <c r="C6" s="72"/>
      <c r="D6" s="83" t="s">
        <v>22</v>
      </c>
      <c r="E6" s="197" t="s">
        <v>23</v>
      </c>
    </row>
    <row r="7" customFormat="false" ht="15" hidden="false" customHeight="false" outlineLevel="0" collapsed="false">
      <c r="A7" s="84"/>
      <c r="B7" s="85"/>
      <c r="C7" s="86"/>
      <c r="D7" s="87"/>
      <c r="E7" s="89" t="s">
        <v>52</v>
      </c>
    </row>
    <row r="8" customFormat="false" ht="15" hidden="false" customHeight="false" outlineLevel="0" collapsed="false">
      <c r="A8" s="88" t="s">
        <v>24</v>
      </c>
      <c r="B8" s="89" t="s">
        <v>53</v>
      </c>
      <c r="C8" s="90"/>
      <c r="D8" s="91" t="n">
        <v>1352.49</v>
      </c>
      <c r="E8" s="89" t="s">
        <v>172</v>
      </c>
    </row>
    <row r="9" customFormat="false" ht="15" hidden="false" customHeight="false" outlineLevel="0" collapsed="false">
      <c r="A9" s="92"/>
      <c r="B9" s="93"/>
      <c r="C9" s="94"/>
      <c r="D9" s="95"/>
      <c r="E9" s="93"/>
    </row>
    <row r="10" customFormat="false" ht="15" hidden="false" customHeight="false" outlineLevel="0" collapsed="false">
      <c r="A10" s="88" t="s">
        <v>27</v>
      </c>
      <c r="B10" s="89" t="s">
        <v>55</v>
      </c>
      <c r="C10" s="84"/>
      <c r="D10" s="87"/>
      <c r="E10" s="85"/>
    </row>
    <row r="11" customFormat="false" ht="15" hidden="false" customHeight="false" outlineLevel="0" collapsed="false">
      <c r="A11" s="96"/>
      <c r="B11" s="97"/>
      <c r="C11" s="98"/>
      <c r="D11" s="99"/>
      <c r="E11" s="97"/>
    </row>
    <row r="12" customFormat="false" ht="15" hidden="false" customHeight="false" outlineLevel="0" collapsed="false">
      <c r="A12" s="100"/>
      <c r="B12" s="101"/>
      <c r="C12" s="100"/>
      <c r="D12" s="102"/>
      <c r="E12" s="101"/>
    </row>
    <row r="13" customFormat="false" ht="12.8" hidden="false" customHeight="false" outlineLevel="0" collapsed="false">
      <c r="A13" s="78" t="s">
        <v>56</v>
      </c>
      <c r="B13" s="103" t="s">
        <v>57</v>
      </c>
      <c r="C13" s="104"/>
      <c r="D13" s="105" t="n">
        <f aca="false">D8+D11</f>
        <v>1352.49</v>
      </c>
      <c r="E13" s="106"/>
      <c r="H13" s="198"/>
    </row>
    <row r="14" customFormat="false" ht="15"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60</v>
      </c>
      <c r="C17" s="120"/>
      <c r="D17" s="121" t="n">
        <f aca="false">(16*22)-(D13*6%)</f>
        <v>270.8506</v>
      </c>
      <c r="E17" s="119" t="s">
        <v>61</v>
      </c>
    </row>
    <row r="18" customFormat="false" ht="15" hidden="false" customHeight="false" outlineLevel="0" collapsed="false">
      <c r="A18" s="118" t="s">
        <v>27</v>
      </c>
      <c r="B18" s="119" t="s">
        <v>62</v>
      </c>
      <c r="C18" s="120" t="n">
        <v>0</v>
      </c>
      <c r="D18" s="121" t="n">
        <f aca="false">(24.54*80%)*22</f>
        <v>431.904</v>
      </c>
      <c r="E18" s="119" t="s">
        <v>173</v>
      </c>
      <c r="H18" s="184"/>
    </row>
    <row r="19" customFormat="false" ht="15" hidden="false" customHeight="false" outlineLevel="0" collapsed="false">
      <c r="A19" s="118" t="s">
        <v>34</v>
      </c>
      <c r="B19" s="119" t="s">
        <v>157</v>
      </c>
      <c r="C19" s="120" t="n">
        <v>0</v>
      </c>
      <c r="D19" s="121" t="n">
        <v>41</v>
      </c>
      <c r="E19" s="119" t="s">
        <v>174</v>
      </c>
    </row>
    <row r="20" customFormat="false" ht="15" hidden="false" customHeight="false" outlineLevel="0" collapsed="false">
      <c r="A20" s="118" t="s">
        <v>65</v>
      </c>
      <c r="B20" s="119" t="s">
        <v>66</v>
      </c>
      <c r="C20" s="120"/>
      <c r="D20" s="121" t="n">
        <f aca="false">GARÇOM!D18</f>
        <v>5</v>
      </c>
      <c r="E20" s="119" t="s">
        <v>175</v>
      </c>
    </row>
    <row r="21" customFormat="false" ht="15" hidden="false" customHeight="false" outlineLevel="0" collapsed="false">
      <c r="A21" s="122"/>
      <c r="B21" s="115" t="s">
        <v>67</v>
      </c>
      <c r="C21" s="123" t="n">
        <f aca="false">SUM(C17:C20)</f>
        <v>0</v>
      </c>
      <c r="D21" s="117" t="n">
        <f aca="false">SUM(D17:D20)</f>
        <v>748.7546</v>
      </c>
      <c r="E21" s="119"/>
    </row>
    <row r="22" customFormat="false" ht="15" hidden="false" customHeight="false" outlineLevel="0" collapsed="false">
      <c r="A22" s="74"/>
      <c r="B22" s="107"/>
      <c r="C22" s="74"/>
      <c r="D22" s="108"/>
      <c r="E22" s="107"/>
    </row>
    <row r="23" customFormat="false" ht="15" hidden="false" customHeight="false" outlineLevel="0" collapsed="false">
      <c r="A23" s="109"/>
      <c r="B23" s="110" t="s">
        <v>68</v>
      </c>
      <c r="C23" s="111"/>
      <c r="D23" s="112"/>
      <c r="E23" s="113"/>
    </row>
    <row r="24" customFormat="false" ht="15" hidden="false" customHeight="false" outlineLevel="0" collapsed="false">
      <c r="A24" s="114"/>
      <c r="B24" s="115" t="s">
        <v>69</v>
      </c>
      <c r="C24" s="116" t="s">
        <v>21</v>
      </c>
      <c r="D24" s="117" t="s">
        <v>22</v>
      </c>
      <c r="E24" s="115" t="s">
        <v>23</v>
      </c>
      <c r="H24" s="199"/>
    </row>
    <row r="25" customFormat="false" ht="15" hidden="false" customHeight="false" outlineLevel="0" collapsed="false">
      <c r="A25" s="118" t="s">
        <v>24</v>
      </c>
      <c r="B25" s="119" t="s">
        <v>70</v>
      </c>
      <c r="C25" s="120" t="n">
        <v>0.2</v>
      </c>
      <c r="D25" s="121" t="n">
        <f aca="false">D13*C25</f>
        <v>270.498</v>
      </c>
      <c r="E25" s="119" t="s">
        <v>71</v>
      </c>
    </row>
    <row r="26" customFormat="false" ht="15" hidden="false" customHeight="false" outlineLevel="0" collapsed="false">
      <c r="A26" s="118" t="s">
        <v>27</v>
      </c>
      <c r="B26" s="119" t="s">
        <v>72</v>
      </c>
      <c r="C26" s="120" t="n">
        <v>0.08</v>
      </c>
      <c r="D26" s="121" t="n">
        <f aca="false">D$13*C26</f>
        <v>108.1992</v>
      </c>
      <c r="E26" s="119" t="s">
        <v>73</v>
      </c>
    </row>
    <row r="27" customFormat="false" ht="15" hidden="false" customHeight="false" outlineLevel="0" collapsed="false">
      <c r="A27" s="118" t="s">
        <v>34</v>
      </c>
      <c r="B27" s="119" t="s">
        <v>74</v>
      </c>
      <c r="C27" s="120" t="n">
        <v>0.025</v>
      </c>
      <c r="D27" s="121" t="n">
        <f aca="false">D$13*C27</f>
        <v>33.81225</v>
      </c>
      <c r="E27" s="119" t="s">
        <v>75</v>
      </c>
    </row>
    <row r="28" customFormat="false" ht="15" hidden="false" customHeight="false" outlineLevel="0" collapsed="false">
      <c r="A28" s="118" t="s">
        <v>65</v>
      </c>
      <c r="B28" s="119" t="s">
        <v>76</v>
      </c>
      <c r="C28" s="120" t="n">
        <v>0.01</v>
      </c>
      <c r="D28" s="121" t="n">
        <f aca="false">D$13*C28</f>
        <v>13.5249</v>
      </c>
      <c r="E28" s="119" t="s">
        <v>77</v>
      </c>
    </row>
    <row r="29" customFormat="false" ht="15" hidden="false" customHeight="false" outlineLevel="0" collapsed="false">
      <c r="A29" s="118" t="s">
        <v>78</v>
      </c>
      <c r="B29" s="119" t="s">
        <v>79</v>
      </c>
      <c r="C29" s="120" t="n">
        <v>0.025</v>
      </c>
      <c r="D29" s="121" t="n">
        <f aca="false">D$13*C29</f>
        <v>33.81225</v>
      </c>
      <c r="E29" s="119" t="s">
        <v>80</v>
      </c>
    </row>
    <row r="30" customFormat="false" ht="15" hidden="false" customHeight="false" outlineLevel="0" collapsed="false">
      <c r="A30" s="118" t="s">
        <v>81</v>
      </c>
      <c r="B30" s="119" t="s">
        <v>82</v>
      </c>
      <c r="C30" s="120" t="n">
        <v>0.002</v>
      </c>
      <c r="D30" s="121" t="n">
        <f aca="false">D$13*C30</f>
        <v>2.70498</v>
      </c>
      <c r="E30" s="119" t="s">
        <v>83</v>
      </c>
    </row>
    <row r="31" customFormat="false" ht="15" hidden="false" customHeight="false" outlineLevel="0" collapsed="false">
      <c r="A31" s="118" t="s">
        <v>84</v>
      </c>
      <c r="B31" s="119" t="s">
        <v>85</v>
      </c>
      <c r="C31" s="120" t="n">
        <v>0.006</v>
      </c>
      <c r="D31" s="121" t="n">
        <f aca="false">D$13*C31</f>
        <v>8.11494</v>
      </c>
      <c r="E31" s="119" t="s">
        <v>86</v>
      </c>
    </row>
    <row r="32" customFormat="false" ht="15" hidden="false" customHeight="false" outlineLevel="0" collapsed="false">
      <c r="A32" s="38" t="s">
        <v>87</v>
      </c>
      <c r="B32" s="62" t="s">
        <v>88</v>
      </c>
      <c r="C32" s="63" t="n">
        <f aca="false">GARÇOM!C30</f>
        <v>0.02</v>
      </c>
      <c r="D32" s="60" t="n">
        <f aca="false">D$13*C32</f>
        <v>27.0498</v>
      </c>
      <c r="E32" s="62" t="s">
        <v>89</v>
      </c>
    </row>
    <row r="33" customFormat="false" ht="15" hidden="false" customHeight="false" outlineLevel="0" collapsed="false">
      <c r="A33" s="38"/>
      <c r="B33" s="66" t="s">
        <v>90</v>
      </c>
      <c r="C33" s="67" t="n">
        <f aca="false">SUM(C25:C32)</f>
        <v>0.368</v>
      </c>
      <c r="D33" s="68" t="n">
        <f aca="false">SUM(D25:D32)</f>
        <v>497.71632</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112.662417</v>
      </c>
      <c r="E37" s="119" t="s">
        <v>93</v>
      </c>
    </row>
    <row r="38" customFormat="false" ht="15" hidden="false" customHeight="false" outlineLevel="0" collapsed="false">
      <c r="A38" s="118" t="s">
        <v>27</v>
      </c>
      <c r="B38" s="93" t="s">
        <v>94</v>
      </c>
      <c r="C38" s="124" t="n">
        <v>0.0833</v>
      </c>
      <c r="D38" s="95" t="n">
        <f aca="false">D$13*C38</f>
        <v>112.662417</v>
      </c>
      <c r="E38" s="125" t="s">
        <v>95</v>
      </c>
    </row>
    <row r="39" customFormat="false" ht="15" hidden="false" customHeight="false" outlineLevel="0" collapsed="false">
      <c r="A39" s="118" t="s">
        <v>34</v>
      </c>
      <c r="B39" s="119" t="s">
        <v>96</v>
      </c>
      <c r="C39" s="120" t="n">
        <v>0.0278</v>
      </c>
      <c r="D39" s="121" t="n">
        <f aca="false">D$13*C39</f>
        <v>37.599222</v>
      </c>
      <c r="E39" s="119" t="s">
        <v>97</v>
      </c>
    </row>
    <row r="40" customFormat="false" ht="15" hidden="false" customHeight="false" outlineLevel="0" collapsed="false">
      <c r="A40" s="126"/>
      <c r="B40" s="127" t="s">
        <v>98</v>
      </c>
      <c r="C40" s="128" t="n">
        <f aca="false">SUM(C37:C39)</f>
        <v>0.1944</v>
      </c>
      <c r="D40" s="129" t="n">
        <f aca="false">SUM(D37:D39)</f>
        <v>262.924056</v>
      </c>
      <c r="E40" s="85"/>
    </row>
    <row r="41" customFormat="false" ht="15" hidden="false" customHeight="false" outlineLevel="0" collapsed="false">
      <c r="A41" s="192"/>
      <c r="B41" s="85"/>
      <c r="C41" s="200"/>
      <c r="D41" s="87"/>
      <c r="E41" s="201" t="s">
        <v>99</v>
      </c>
    </row>
    <row r="42" customFormat="false" ht="15" hidden="false" customHeight="false" outlineLevel="0" collapsed="false">
      <c r="A42" s="134" t="s">
        <v>34</v>
      </c>
      <c r="B42" s="34" t="s">
        <v>100</v>
      </c>
      <c r="C42" s="35" t="n">
        <f aca="false">C40*C33</f>
        <v>0.0715392</v>
      </c>
      <c r="D42" s="36" t="n">
        <f aca="false">D$13*C42</f>
        <v>96.756052608</v>
      </c>
      <c r="E42" s="135" t="s">
        <v>101</v>
      </c>
    </row>
    <row r="43" customFormat="false" ht="15" hidden="false" customHeight="false" outlineLevel="0" collapsed="false">
      <c r="A43" s="136"/>
      <c r="B43" s="137" t="s">
        <v>102</v>
      </c>
      <c r="C43" s="138" t="n">
        <f aca="false">SUM(C40:C42)</f>
        <v>0.2659392</v>
      </c>
      <c r="D43" s="139" t="n">
        <f aca="false">SUM(D40:D42)</f>
        <v>359.680108608</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f aca="false">MOTORISTA!C47</f>
        <v>0.0007</v>
      </c>
      <c r="D47" s="132" t="n">
        <f aca="false">D$13*C47</f>
        <v>0.946743</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0.946743</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0.348401424</v>
      </c>
      <c r="E52" s="135" t="s">
        <v>176</v>
      </c>
    </row>
    <row r="53" customFormat="false" ht="15" hidden="false" customHeight="false" outlineLevel="0" collapsed="false">
      <c r="A53" s="153"/>
      <c r="B53" s="137" t="s">
        <v>108</v>
      </c>
      <c r="C53" s="138" t="n">
        <f aca="false">SUM(C50:C52)</f>
        <v>0.0009576</v>
      </c>
      <c r="D53" s="139" t="n">
        <f aca="false">SUM(D50:D52)</f>
        <v>1.295144424</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5%*8.33%</f>
        <v>0.004165</v>
      </c>
      <c r="D58" s="158" t="n">
        <f aca="false">D$13*C58</f>
        <v>5.63312085</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C58*8%</f>
        <v>0.0003332</v>
      </c>
      <c r="D61" s="36" t="n">
        <f aca="false">D$13*C61</f>
        <v>0.450649668</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v>0.02</v>
      </c>
      <c r="D63" s="36" t="n">
        <f aca="false">D$13*C63</f>
        <v>27.0498</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(7/30)/12</f>
        <v>0.0194444444444444</v>
      </c>
      <c r="D65" s="70" t="n">
        <f aca="false">D$13*C65</f>
        <v>26.2984166666667</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C65*C33</f>
        <v>0.00715555555555556</v>
      </c>
      <c r="D67" s="70" t="n">
        <f aca="false">D$13*C67</f>
        <v>9.67781733333333</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v>0.02</v>
      </c>
      <c r="D70" s="36" t="n">
        <f aca="false">D$13*C70</f>
        <v>27.0498</v>
      </c>
      <c r="E70" s="34"/>
    </row>
    <row r="71" customFormat="false" ht="15" hidden="false" customHeight="false" outlineLevel="0" collapsed="false">
      <c r="A71" s="65"/>
      <c r="B71" s="66" t="s">
        <v>127</v>
      </c>
      <c r="C71" s="67" t="n">
        <f aca="false">SUM(C58:C70)</f>
        <v>0.0710982</v>
      </c>
      <c r="D71" s="68" t="n">
        <f aca="false">SUM(D58:D70)</f>
        <v>96.159604518</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146"/>
      <c r="B75" s="64"/>
      <c r="C75" s="41"/>
      <c r="D75" s="70"/>
      <c r="E75" s="133" t="s">
        <v>114</v>
      </c>
    </row>
    <row r="76" customFormat="false" ht="15" hidden="false" customHeight="false" outlineLevel="0" collapsed="false">
      <c r="A76" s="146" t="s">
        <v>24</v>
      </c>
      <c r="B76" s="64" t="s">
        <v>129</v>
      </c>
      <c r="C76" s="41" t="n">
        <f aca="false">(5/30)/12</f>
        <v>0.0138888888888889</v>
      </c>
      <c r="D76" s="70" t="n">
        <f aca="false">D$13*C76</f>
        <v>18.7845833333333</v>
      </c>
      <c r="E76" s="156" t="s">
        <v>130</v>
      </c>
    </row>
    <row r="77" customFormat="false" ht="15" hidden="false" customHeight="false" outlineLevel="0" collapsed="false">
      <c r="A77" s="130"/>
      <c r="B77" s="131"/>
      <c r="C77" s="165"/>
      <c r="D77" s="132"/>
      <c r="E77" s="131" t="s">
        <v>131</v>
      </c>
    </row>
    <row r="78" customFormat="false" ht="15" hidden="false" customHeight="false" outlineLevel="0" collapsed="false">
      <c r="A78" s="157" t="s">
        <v>27</v>
      </c>
      <c r="B78" s="64" t="s">
        <v>132</v>
      </c>
      <c r="C78" s="163" t="n">
        <v>0.00021</v>
      </c>
      <c r="D78" s="70" t="n">
        <f aca="false">D$13*C78</f>
        <v>0.2840229</v>
      </c>
      <c r="E78" s="64" t="s">
        <v>133</v>
      </c>
    </row>
    <row r="79" customFormat="false" ht="15" hidden="false" customHeight="false" outlineLevel="0" collapsed="false">
      <c r="A79" s="134"/>
      <c r="B79" s="34"/>
      <c r="C79" s="166"/>
      <c r="D79" s="36"/>
      <c r="E79" s="34" t="s">
        <v>134</v>
      </c>
    </row>
    <row r="80" customFormat="false" ht="15" hidden="false" customHeight="false" outlineLevel="0" collapsed="false">
      <c r="A80" s="146"/>
      <c r="B80" s="64"/>
      <c r="C80" s="161"/>
      <c r="D80" s="70"/>
      <c r="E80" s="167" t="s">
        <v>135</v>
      </c>
    </row>
    <row r="81" customFormat="false" ht="15" hidden="false" customHeight="false" outlineLevel="0" collapsed="false">
      <c r="A81" s="146" t="s">
        <v>34</v>
      </c>
      <c r="B81" s="64" t="s">
        <v>136</v>
      </c>
      <c r="C81" s="161" t="n">
        <f aca="false">(3/30)/12</f>
        <v>0.00833333333333333</v>
      </c>
      <c r="D81" s="70" t="n">
        <f aca="false">D$13*C81</f>
        <v>11.27075</v>
      </c>
      <c r="E81" s="156" t="s">
        <v>137</v>
      </c>
    </row>
    <row r="82" customFormat="false" ht="15" hidden="false" customHeight="false" outlineLevel="0" collapsed="false">
      <c r="A82" s="33"/>
      <c r="B82" s="64"/>
      <c r="C82" s="162"/>
      <c r="D82" s="36"/>
      <c r="E82" s="156" t="s">
        <v>138</v>
      </c>
    </row>
    <row r="83" customFormat="false" ht="15" hidden="false" customHeight="false" outlineLevel="0" collapsed="false">
      <c r="A83" s="157" t="s">
        <v>65</v>
      </c>
      <c r="B83" s="131" t="s">
        <v>139</v>
      </c>
      <c r="C83" s="163" t="n">
        <f aca="false">(15/30)/12*0.1</f>
        <v>0.00416666666666667</v>
      </c>
      <c r="D83" s="70" t="n">
        <f aca="false">D$13*C83</f>
        <v>5.635375</v>
      </c>
      <c r="E83" s="131" t="s">
        <v>140</v>
      </c>
    </row>
    <row r="84" customFormat="false" ht="15" hidden="false" customHeight="false" outlineLevel="0" collapsed="false">
      <c r="A84" s="157"/>
      <c r="B84" s="34"/>
      <c r="C84" s="163"/>
      <c r="D84" s="164"/>
      <c r="E84" s="34" t="s">
        <v>141</v>
      </c>
    </row>
    <row r="85" customFormat="false" ht="15" hidden="false" customHeight="false" outlineLevel="0" collapsed="false">
      <c r="A85" s="65"/>
      <c r="B85" s="66" t="s">
        <v>40</v>
      </c>
      <c r="C85" s="67" t="n">
        <f aca="false">SUM(C75:C84)</f>
        <v>0.0265988888888889</v>
      </c>
      <c r="D85" s="68" t="n">
        <f aca="false">SUM(D75:D84)</f>
        <v>35.9747312333333</v>
      </c>
      <c r="E85" s="62"/>
    </row>
    <row r="86" customFormat="false" ht="15" hidden="false" customHeight="false" outlineLevel="0" collapsed="false">
      <c r="A86" s="38" t="s">
        <v>78</v>
      </c>
      <c r="B86" s="62" t="s">
        <v>142</v>
      </c>
      <c r="C86" s="69" t="n">
        <f aca="false">C85*C33</f>
        <v>0.00978839111111111</v>
      </c>
      <c r="D86" s="70" t="n">
        <f aca="false">D$13*C86</f>
        <v>13.2387010938667</v>
      </c>
      <c r="E86" s="131" t="s">
        <v>143</v>
      </c>
    </row>
    <row r="87" customFormat="false" ht="15" hidden="false" customHeight="false" outlineLevel="0" collapsed="false">
      <c r="A87" s="168"/>
      <c r="B87" s="169" t="s">
        <v>144</v>
      </c>
      <c r="C87" s="168"/>
      <c r="D87" s="170" t="n">
        <f aca="false">SUM(D85:D86)</f>
        <v>49.2134323272</v>
      </c>
      <c r="E87" s="34" t="s">
        <v>145</v>
      </c>
    </row>
    <row r="88" customFormat="false" ht="15" hidden="false" customHeight="false" outlineLevel="0" collapsed="false">
      <c r="A88" s="45"/>
      <c r="B88" s="46"/>
      <c r="C88" s="45"/>
      <c r="D88" s="48"/>
      <c r="E88" s="54"/>
    </row>
    <row r="89" customFormat="false" ht="15" hidden="false" customHeight="false" outlineLevel="0" collapsed="false">
      <c r="A89" s="38"/>
      <c r="B89" s="66" t="s">
        <v>146</v>
      </c>
      <c r="C89" s="67"/>
      <c r="D89" s="68" t="n">
        <f aca="false">D87+D71+D53+D43+D33+D21+D13</f>
        <v>3105.3092098772</v>
      </c>
      <c r="E89" s="62"/>
    </row>
    <row r="90" customFormat="false" ht="15" hidden="false" customHeight="false" outlineLevel="0" collapsed="false">
      <c r="A90" s="45"/>
      <c r="B90" s="46"/>
      <c r="C90" s="171"/>
      <c r="D90" s="48"/>
      <c r="E90" s="54"/>
    </row>
    <row r="91" customFormat="false" ht="15.75" hidden="false" customHeight="false" outlineLevel="0" collapsed="false">
      <c r="A91" s="45"/>
      <c r="B91" s="66" t="s">
        <v>147</v>
      </c>
      <c r="C91" s="67"/>
      <c r="D91" s="172" t="s">
        <v>177</v>
      </c>
      <c r="E91" s="173" t="n">
        <f aca="false">D89*D91</f>
        <v>15526.546049386</v>
      </c>
    </row>
    <row r="92" customFormat="false" ht="15" hidden="false" customHeight="false" outlineLevel="0" collapsed="false">
      <c r="A92" s="74"/>
      <c r="B92" s="107"/>
      <c r="C92" s="74"/>
      <c r="D92" s="108"/>
      <c r="E92" s="107"/>
    </row>
    <row r="93" customFormat="false" ht="15" hidden="false" customHeight="false" outlineLevel="0" collapsed="false">
      <c r="A93" s="23"/>
      <c r="B93" s="24" t="s">
        <v>20</v>
      </c>
      <c r="C93" s="25"/>
      <c r="D93" s="26"/>
      <c r="E93" s="27"/>
    </row>
    <row r="94" customFormat="false" ht="15" hidden="false" customHeight="false" outlineLevel="0" collapsed="false">
      <c r="A94" s="28"/>
      <c r="B94" s="29"/>
      <c r="C94" s="30" t="s">
        <v>21</v>
      </c>
      <c r="D94" s="31" t="s">
        <v>22</v>
      </c>
      <c r="E94" s="32" t="s">
        <v>23</v>
      </c>
    </row>
    <row r="95" customFormat="false" ht="15" hidden="false" customHeight="false" outlineLevel="0" collapsed="false">
      <c r="A95" s="202" t="s">
        <v>24</v>
      </c>
      <c r="B95" s="34" t="s">
        <v>25</v>
      </c>
      <c r="C95" s="35" t="n">
        <v>0</v>
      </c>
      <c r="D95" s="36" t="n">
        <f aca="false">E91*C95</f>
        <v>0</v>
      </c>
      <c r="E95" s="37" t="s">
        <v>26</v>
      </c>
    </row>
    <row r="96" customFormat="false" ht="15" hidden="false" customHeight="false" outlineLevel="0" collapsed="false">
      <c r="A96" s="38" t="s">
        <v>27</v>
      </c>
      <c r="B96" s="34" t="s">
        <v>28</v>
      </c>
      <c r="C96" s="35" t="n">
        <v>0</v>
      </c>
      <c r="D96" s="60" t="n">
        <f aca="false">(E91+D95)*C96</f>
        <v>0</v>
      </c>
      <c r="E96" s="37" t="s">
        <v>29</v>
      </c>
    </row>
    <row r="97" customFormat="false" ht="15" hidden="false" customHeight="false" outlineLevel="0" collapsed="false">
      <c r="A97" s="145"/>
      <c r="B97" s="40" t="s">
        <v>30</v>
      </c>
      <c r="C97" s="41"/>
      <c r="D97" s="42" t="n">
        <f aca="false">SUM(D95:D96)</f>
        <v>0</v>
      </c>
      <c r="E97" s="43"/>
    </row>
    <row r="98" customFormat="false" ht="12.8" hidden="false" customHeight="false" outlineLevel="0" collapsed="false">
      <c r="A98" s="136" t="s">
        <v>149</v>
      </c>
      <c r="B98" s="174" t="s">
        <v>150</v>
      </c>
      <c r="C98" s="175"/>
      <c r="D98" s="176"/>
      <c r="E98" s="177"/>
    </row>
    <row r="99" customFormat="false" ht="15" hidden="false" customHeight="false" outlineLevel="0" collapsed="false">
      <c r="A99" s="45"/>
      <c r="B99" s="46"/>
      <c r="C99" s="47"/>
      <c r="D99" s="48"/>
      <c r="E99" s="49"/>
    </row>
    <row r="100" customFormat="false" ht="15" hidden="false" customHeight="false" outlineLevel="0" collapsed="false">
      <c r="A100" s="50"/>
      <c r="B100" s="51" t="s">
        <v>32</v>
      </c>
      <c r="C100" s="52"/>
      <c r="D100" s="31" t="n">
        <f aca="false">(E91+D97)/(1-6.65%)</f>
        <v>16632.6149431023</v>
      </c>
      <c r="E100" s="53"/>
    </row>
    <row r="101" customFormat="false" ht="15" hidden="false" customHeight="false" outlineLevel="0" collapsed="false">
      <c r="A101" s="140"/>
      <c r="B101" s="141"/>
      <c r="C101" s="142"/>
      <c r="D101" s="143"/>
      <c r="E101" s="178"/>
    </row>
    <row r="102" customFormat="false" ht="15" hidden="false" customHeight="false" outlineLevel="0" collapsed="false">
      <c r="A102" s="23"/>
      <c r="B102" s="24" t="s">
        <v>33</v>
      </c>
      <c r="C102" s="56"/>
      <c r="D102" s="57"/>
      <c r="E102" s="58"/>
    </row>
    <row r="103" customFormat="false" ht="15" hidden="false" customHeight="false" outlineLevel="0" collapsed="false">
      <c r="A103" s="28"/>
      <c r="B103" s="29"/>
      <c r="C103" s="30" t="s">
        <v>21</v>
      </c>
      <c r="D103" s="59" t="s">
        <v>22</v>
      </c>
      <c r="E103" s="32" t="s">
        <v>23</v>
      </c>
    </row>
    <row r="104" customFormat="false" ht="15" hidden="false" customHeight="false" outlineLevel="0" collapsed="false">
      <c r="A104" s="33" t="s">
        <v>34</v>
      </c>
      <c r="B104" s="34" t="s">
        <v>35</v>
      </c>
      <c r="C104" s="35"/>
      <c r="D104" s="60"/>
      <c r="E104" s="61" t="s">
        <v>36</v>
      </c>
    </row>
    <row r="105" customFormat="false" ht="15" hidden="false" customHeight="false" outlineLevel="0" collapsed="false">
      <c r="A105" s="38"/>
      <c r="B105" s="62" t="s">
        <v>37</v>
      </c>
      <c r="C105" s="63" t="n">
        <v>0.0065</v>
      </c>
      <c r="D105" s="60" t="n">
        <f aca="false">$D$100*C105</f>
        <v>108.111997130165</v>
      </c>
      <c r="E105" s="64"/>
    </row>
    <row r="106" customFormat="false" ht="15" hidden="false" customHeight="false" outlineLevel="0" collapsed="false">
      <c r="A106" s="38"/>
      <c r="B106" s="62" t="s">
        <v>38</v>
      </c>
      <c r="C106" s="63" t="n">
        <v>0.03</v>
      </c>
      <c r="D106" s="60" t="n">
        <f aca="false">$D$100*C106</f>
        <v>498.978448293069</v>
      </c>
      <c r="E106" s="64"/>
    </row>
    <row r="107" customFormat="false" ht="15" hidden="false" customHeight="false" outlineLevel="0" collapsed="false">
      <c r="A107" s="38"/>
      <c r="B107" s="62" t="s">
        <v>39</v>
      </c>
      <c r="C107" s="63" t="n">
        <v>0.03</v>
      </c>
      <c r="D107" s="60" t="n">
        <f aca="false">$D$100*C107</f>
        <v>498.978448293069</v>
      </c>
      <c r="E107" s="64"/>
    </row>
    <row r="108" customFormat="false" ht="15" hidden="false" customHeight="false" outlineLevel="0" collapsed="false">
      <c r="A108" s="38"/>
      <c r="B108" s="62"/>
      <c r="C108" s="63" t="n">
        <v>0</v>
      </c>
      <c r="D108" s="60" t="n">
        <f aca="false">D100*C108</f>
        <v>0</v>
      </c>
      <c r="E108" s="64"/>
    </row>
    <row r="109" customFormat="false" ht="15" hidden="false" customHeight="false" outlineLevel="0" collapsed="false">
      <c r="A109" s="65"/>
      <c r="B109" s="66" t="s">
        <v>40</v>
      </c>
      <c r="C109" s="67" t="n">
        <f aca="false">SUM(C105:C108)</f>
        <v>0.0665</v>
      </c>
      <c r="D109" s="68" t="n">
        <f aca="false">SUM(D105:D108)</f>
        <v>1106.0688937163</v>
      </c>
      <c r="E109" s="34"/>
    </row>
    <row r="110" customFormat="false" ht="15" hidden="false" customHeight="false" outlineLevel="0" collapsed="false">
      <c r="A110" s="38"/>
      <c r="B110" s="62"/>
      <c r="C110" s="69"/>
      <c r="D110" s="70"/>
      <c r="E110" s="62"/>
    </row>
    <row r="111" customFormat="false" ht="15" hidden="false" customHeight="false" outlineLevel="0" collapsed="false">
      <c r="A111" s="38"/>
      <c r="B111" s="66" t="s">
        <v>41</v>
      </c>
      <c r="C111" s="38"/>
      <c r="D111" s="68" t="n">
        <f aca="false">D109+D100</f>
        <v>17738.6838368186</v>
      </c>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c r="C113" s="38"/>
      <c r="D113" s="68"/>
      <c r="E113" s="62"/>
    </row>
    <row r="114" customFormat="false" ht="15" hidden="false" customHeight="false" outlineLevel="0" collapsed="false">
      <c r="A114" s="38"/>
      <c r="B114" s="66" t="s">
        <v>42</v>
      </c>
      <c r="C114" s="38" t="n">
        <v>12</v>
      </c>
      <c r="D114" s="68" t="n">
        <f aca="false">D111*C114</f>
        <v>212864.206041823</v>
      </c>
      <c r="E114" s="62"/>
    </row>
    <row r="115" customFormat="false" ht="15" hidden="false" customHeight="false" outlineLevel="0" collapsed="false">
      <c r="A115" s="118"/>
      <c r="B115" s="115"/>
      <c r="C115" s="118"/>
      <c r="D115" s="117"/>
      <c r="E115" s="119"/>
    </row>
    <row r="116" s="179" customFormat="true" ht="13.4" hidden="false" customHeight="false" outlineLevel="0" collapsed="false">
      <c r="B116" s="180" t="s">
        <v>151</v>
      </c>
    </row>
    <row r="117" s="179" customFormat="true" ht="9" hidden="false" customHeight="false" outlineLevel="0" collapsed="false"/>
    <row r="118" s="179" customFormat="true" ht="9" hidden="false" customHeight="false" outlineLevel="0" collapsed="false"/>
    <row r="119" s="179" customFormat="true" ht="12.8" hidden="false" customHeight="false" outlineLevel="0" collapsed="false">
      <c r="D119" s="194"/>
    </row>
    <row r="120" s="179" customFormat="true" ht="9" hidden="false" customHeight="false" outlineLevel="0" collapsed="false"/>
    <row r="121" s="179" customFormat="true" ht="9" hidden="false" customHeight="false" outlineLevel="0" collapsed="false"/>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328" s="179" customFormat="true" ht="9"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96527777777778"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false" hidden="false" outlineLevel="0" max="3" min="3" style="181" width="9.13"/>
    <col collapsed="false" customWidth="true" hidden="false" outlineLevel="0" max="4" min="4" style="182" width="13.43"/>
    <col collapsed="false" customWidth="true" hidden="false" outlineLevel="0" max="5" min="5" style="179" width="43.29"/>
    <col collapsed="false" customWidth="false" hidden="false" outlineLevel="0" max="1024" min="6" style="179" width="9.13"/>
  </cols>
  <sheetData>
    <row r="1" customFormat="false" ht="16.15" hidden="false" customHeight="false" outlineLevel="0" collapsed="false">
      <c r="A1" s="2" t="s">
        <v>0</v>
      </c>
      <c r="B1" s="2"/>
      <c r="C1" s="2"/>
      <c r="D1" s="2"/>
      <c r="E1" s="2"/>
    </row>
    <row r="2" customFormat="false" ht="15" hidden="false" customHeight="false" outlineLevel="0" collapsed="false">
      <c r="A2" s="72" t="s">
        <v>178</v>
      </c>
      <c r="B2" s="72"/>
      <c r="C2" s="72"/>
      <c r="D2" s="72"/>
      <c r="E2" s="72"/>
    </row>
    <row r="3" customFormat="false" ht="22.5" hidden="false" customHeight="true" outlineLevel="0" collapsed="false">
      <c r="A3" s="73" t="s">
        <v>44</v>
      </c>
      <c r="B3" s="73"/>
      <c r="C3" s="73"/>
      <c r="D3" s="73"/>
      <c r="E3" s="73"/>
    </row>
    <row r="4" customFormat="false" ht="15" hidden="false" customHeight="false" outlineLevel="0" collapsed="false">
      <c r="A4" s="195"/>
      <c r="B4" s="195"/>
      <c r="C4" s="195"/>
      <c r="D4" s="195"/>
      <c r="E4" s="77" t="s">
        <v>170</v>
      </c>
    </row>
    <row r="5" customFormat="false" ht="15" hidden="false" customHeight="false" outlineLevel="0" collapsed="false">
      <c r="A5" s="74"/>
      <c r="B5" s="107"/>
      <c r="C5" s="74"/>
      <c r="D5" s="108"/>
      <c r="E5" s="197" t="s">
        <v>179</v>
      </c>
    </row>
    <row r="6" customFormat="false" ht="12.8" hidden="false" customHeight="false" outlineLevel="0" collapsed="false">
      <c r="A6" s="74"/>
      <c r="B6" s="195" t="s">
        <v>180</v>
      </c>
      <c r="C6" s="75" t="s">
        <v>46</v>
      </c>
      <c r="D6" s="76" t="s">
        <v>47</v>
      </c>
      <c r="E6" s="197"/>
    </row>
    <row r="7" customFormat="false" ht="15" hidden="false" customHeight="false" outlineLevel="0" collapsed="false">
      <c r="A7" s="78"/>
      <c r="B7" s="79" t="s">
        <v>49</v>
      </c>
      <c r="C7" s="80"/>
      <c r="D7" s="80"/>
      <c r="E7" s="203"/>
    </row>
    <row r="8" customFormat="false" ht="15" hidden="false" customHeight="false" outlineLevel="0" collapsed="false">
      <c r="A8" s="72" t="n">
        <v>1</v>
      </c>
      <c r="B8" s="82" t="s">
        <v>51</v>
      </c>
      <c r="C8" s="72"/>
      <c r="D8" s="83" t="s">
        <v>22</v>
      </c>
      <c r="E8" s="82" t="s">
        <v>23</v>
      </c>
    </row>
    <row r="9" customFormat="false" ht="15" hidden="false" customHeight="false" outlineLevel="0" collapsed="false">
      <c r="A9" s="84"/>
      <c r="B9" s="85"/>
      <c r="C9" s="86"/>
      <c r="D9" s="87"/>
      <c r="E9" s="85" t="s">
        <v>52</v>
      </c>
    </row>
    <row r="10" customFormat="false" ht="15" hidden="false" customHeight="false" outlineLevel="0" collapsed="false">
      <c r="A10" s="88" t="s">
        <v>24</v>
      </c>
      <c r="B10" s="89" t="s">
        <v>53</v>
      </c>
      <c r="C10" s="90"/>
      <c r="D10" s="91" t="n">
        <v>1883.15</v>
      </c>
      <c r="E10" s="89" t="s">
        <v>165</v>
      </c>
    </row>
    <row r="11" customFormat="false" ht="15" hidden="false" customHeight="false" outlineLevel="0" collapsed="false">
      <c r="A11" s="88" t="s">
        <v>27</v>
      </c>
      <c r="B11" s="89" t="s">
        <v>55</v>
      </c>
      <c r="C11" s="84"/>
      <c r="D11" s="87"/>
      <c r="E11" s="85"/>
    </row>
    <row r="12" customFormat="false" ht="15" hidden="false" customHeight="false" outlineLevel="0" collapsed="false">
      <c r="A12" s="204"/>
      <c r="B12" s="119"/>
      <c r="C12" s="205"/>
      <c r="D12" s="121" t="n">
        <f aca="false">D10*C12</f>
        <v>0</v>
      </c>
      <c r="E12" s="119"/>
    </row>
    <row r="13" customFormat="false" ht="15" hidden="false" customHeight="false" outlineLevel="0" collapsed="false">
      <c r="A13" s="78" t="s">
        <v>56</v>
      </c>
      <c r="B13" s="189" t="s">
        <v>57</v>
      </c>
      <c r="C13" s="190"/>
      <c r="D13" s="191" t="n">
        <f aca="false">SUM(D10:D12)</f>
        <v>1883.15</v>
      </c>
      <c r="E13" s="101"/>
    </row>
    <row r="14" customFormat="false" ht="15"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row>
    <row r="16" customFormat="false" ht="15" hidden="false" customHeight="false" outlineLevel="0" collapsed="false">
      <c r="A16" s="114"/>
      <c r="B16" s="115" t="s">
        <v>59</v>
      </c>
      <c r="C16" s="116" t="s">
        <v>21</v>
      </c>
      <c r="D16" s="117" t="s">
        <v>22</v>
      </c>
      <c r="E16" s="115" t="s">
        <v>23</v>
      </c>
    </row>
    <row r="17" customFormat="false" ht="15" hidden="false" customHeight="false" outlineLevel="0" collapsed="false">
      <c r="A17" s="118" t="s">
        <v>24</v>
      </c>
      <c r="B17" s="119" t="s">
        <v>181</v>
      </c>
      <c r="C17" s="120"/>
      <c r="D17" s="121" t="n">
        <f aca="false">(16*22)-(D13*6%)</f>
        <v>239.011</v>
      </c>
      <c r="E17" s="119" t="s">
        <v>61</v>
      </c>
    </row>
    <row r="18" customFormat="false" ht="12.8" hidden="false" customHeight="false" outlineLevel="0" collapsed="false">
      <c r="A18" s="118" t="s">
        <v>27</v>
      </c>
      <c r="B18" s="119" t="s">
        <v>62</v>
      </c>
      <c r="C18" s="120" t="n">
        <v>0</v>
      </c>
      <c r="D18" s="121" t="n">
        <f aca="false">(24.54*80%)*22</f>
        <v>431.904</v>
      </c>
      <c r="E18" s="119" t="s">
        <v>182</v>
      </c>
    </row>
    <row r="19" customFormat="false" ht="12.8" hidden="false" customHeight="false" outlineLevel="0" collapsed="false">
      <c r="A19" s="118" t="s">
        <v>34</v>
      </c>
      <c r="B19" s="119" t="s">
        <v>157</v>
      </c>
      <c r="C19" s="120" t="n">
        <v>0</v>
      </c>
      <c r="D19" s="121" t="n">
        <v>41</v>
      </c>
      <c r="E19" s="119"/>
      <c r="H19" s="206"/>
    </row>
    <row r="20" customFormat="false" ht="12.8" hidden="false" customHeight="false" outlineLevel="0" collapsed="false">
      <c r="A20" s="118" t="s">
        <v>65</v>
      </c>
      <c r="B20" s="119" t="s">
        <v>66</v>
      </c>
      <c r="C20" s="120"/>
      <c r="D20" s="121" t="n">
        <v>5</v>
      </c>
      <c r="E20" s="119"/>
    </row>
    <row r="21" customFormat="false" ht="12.8" hidden="false" customHeight="false" outlineLevel="0" collapsed="false">
      <c r="A21" s="122"/>
      <c r="B21" s="115" t="s">
        <v>67</v>
      </c>
      <c r="C21" s="123" t="n">
        <f aca="false">SUM(C17:C20)</f>
        <v>0</v>
      </c>
      <c r="D21" s="117" t="n">
        <f aca="false">SUM(D17:D20)</f>
        <v>716.915</v>
      </c>
      <c r="E21" s="119"/>
    </row>
    <row r="22" customFormat="false" ht="12.8" hidden="false" customHeight="false" outlineLevel="0" collapsed="false">
      <c r="A22" s="74"/>
      <c r="B22" s="107"/>
      <c r="C22" s="74"/>
      <c r="D22" s="108"/>
      <c r="E22" s="107"/>
    </row>
    <row r="23" customFormat="false" ht="12.8" hidden="false" customHeight="false" outlineLevel="0" collapsed="false">
      <c r="A23" s="109"/>
      <c r="B23" s="110" t="s">
        <v>68</v>
      </c>
      <c r="C23" s="111"/>
      <c r="D23" s="112"/>
      <c r="E23" s="113"/>
    </row>
    <row r="24" customFormat="false" ht="12.8" hidden="false" customHeight="false" outlineLevel="0" collapsed="false">
      <c r="A24" s="114"/>
      <c r="B24" s="115" t="s">
        <v>69</v>
      </c>
      <c r="C24" s="116" t="s">
        <v>21</v>
      </c>
      <c r="D24" s="117" t="s">
        <v>22</v>
      </c>
      <c r="E24" s="115" t="s">
        <v>23</v>
      </c>
    </row>
    <row r="25" customFormat="false" ht="15" hidden="false" customHeight="false" outlineLevel="0" collapsed="false">
      <c r="A25" s="118" t="s">
        <v>24</v>
      </c>
      <c r="B25" s="119" t="s">
        <v>70</v>
      </c>
      <c r="C25" s="120" t="n">
        <v>0.2</v>
      </c>
      <c r="D25" s="121" t="n">
        <f aca="false">D13*C25</f>
        <v>376.63</v>
      </c>
      <c r="E25" s="119" t="s">
        <v>71</v>
      </c>
    </row>
    <row r="26" customFormat="false" ht="15" hidden="false" customHeight="false" outlineLevel="0" collapsed="false">
      <c r="A26" s="118" t="s">
        <v>27</v>
      </c>
      <c r="B26" s="119" t="s">
        <v>72</v>
      </c>
      <c r="C26" s="120" t="n">
        <v>0.08</v>
      </c>
      <c r="D26" s="121" t="n">
        <f aca="false">D$13*C26</f>
        <v>150.652</v>
      </c>
      <c r="E26" s="119" t="s">
        <v>73</v>
      </c>
    </row>
    <row r="27" customFormat="false" ht="15" hidden="false" customHeight="false" outlineLevel="0" collapsed="false">
      <c r="A27" s="118" t="s">
        <v>34</v>
      </c>
      <c r="B27" s="119" t="s">
        <v>74</v>
      </c>
      <c r="C27" s="120" t="n">
        <v>0.025</v>
      </c>
      <c r="D27" s="121" t="n">
        <f aca="false">D$13*C27</f>
        <v>47.07875</v>
      </c>
      <c r="E27" s="119" t="s">
        <v>75</v>
      </c>
    </row>
    <row r="28" customFormat="false" ht="15" hidden="false" customHeight="false" outlineLevel="0" collapsed="false">
      <c r="A28" s="118" t="s">
        <v>65</v>
      </c>
      <c r="B28" s="119" t="s">
        <v>76</v>
      </c>
      <c r="C28" s="120" t="n">
        <v>0.01</v>
      </c>
      <c r="D28" s="121" t="n">
        <f aca="false">D$13*C28</f>
        <v>18.8315</v>
      </c>
      <c r="E28" s="119" t="s">
        <v>77</v>
      </c>
    </row>
    <row r="29" customFormat="false" ht="15" hidden="false" customHeight="false" outlineLevel="0" collapsed="false">
      <c r="A29" s="118" t="s">
        <v>78</v>
      </c>
      <c r="B29" s="119" t="s">
        <v>79</v>
      </c>
      <c r="C29" s="120" t="n">
        <v>0.025</v>
      </c>
      <c r="D29" s="121" t="n">
        <f aca="false">D$13*C29</f>
        <v>47.07875</v>
      </c>
      <c r="E29" s="119" t="s">
        <v>80</v>
      </c>
    </row>
    <row r="30" customFormat="false" ht="15" hidden="false" customHeight="false" outlineLevel="0" collapsed="false">
      <c r="A30" s="118" t="s">
        <v>81</v>
      </c>
      <c r="B30" s="119" t="s">
        <v>82</v>
      </c>
      <c r="C30" s="120" t="n">
        <v>0.002</v>
      </c>
      <c r="D30" s="121" t="n">
        <f aca="false">D$13*C30</f>
        <v>3.7663</v>
      </c>
      <c r="E30" s="119" t="s">
        <v>83</v>
      </c>
    </row>
    <row r="31" customFormat="false" ht="15" hidden="false" customHeight="false" outlineLevel="0" collapsed="false">
      <c r="A31" s="118" t="s">
        <v>84</v>
      </c>
      <c r="B31" s="119" t="s">
        <v>85</v>
      </c>
      <c r="C31" s="120" t="n">
        <v>0.006</v>
      </c>
      <c r="D31" s="121" t="n">
        <f aca="false">D$13*C31</f>
        <v>11.2989</v>
      </c>
      <c r="E31" s="119" t="s">
        <v>86</v>
      </c>
    </row>
    <row r="32" customFormat="false" ht="15" hidden="false" customHeight="false" outlineLevel="0" collapsed="false">
      <c r="A32" s="38" t="s">
        <v>87</v>
      </c>
      <c r="B32" s="62" t="s">
        <v>88</v>
      </c>
      <c r="C32" s="63" t="n">
        <f aca="false">COPEIRO!C32</f>
        <v>0.02</v>
      </c>
      <c r="D32" s="60" t="n">
        <f aca="false">D$13*C32</f>
        <v>37.663</v>
      </c>
      <c r="E32" s="62" t="s">
        <v>89</v>
      </c>
    </row>
    <row r="33" customFormat="false" ht="15" hidden="false" customHeight="false" outlineLevel="0" collapsed="false">
      <c r="A33" s="38"/>
      <c r="B33" s="66" t="s">
        <v>90</v>
      </c>
      <c r="C33" s="67" t="n">
        <f aca="false">SUM(C25:C32)</f>
        <v>0.368</v>
      </c>
      <c r="D33" s="68" t="n">
        <f aca="false">SUM(D25:D32)</f>
        <v>692.9992</v>
      </c>
      <c r="E33" s="62"/>
    </row>
    <row r="34" customFormat="false" ht="15" hidden="false" customHeight="false" outlineLevel="0" collapsed="false">
      <c r="A34" s="74"/>
      <c r="B34" s="107"/>
      <c r="C34" s="74"/>
      <c r="D34" s="108"/>
      <c r="E34" s="107"/>
    </row>
    <row r="35" customFormat="false" ht="15" hidden="false" customHeight="false" outlineLevel="0" collapsed="false">
      <c r="A35" s="109"/>
      <c r="B35" s="110" t="s">
        <v>91</v>
      </c>
      <c r="C35" s="111"/>
      <c r="D35" s="112"/>
      <c r="E35" s="113"/>
    </row>
    <row r="36" customFormat="false" ht="15" hidden="false" customHeight="false" outlineLevel="0" collapsed="false">
      <c r="A36" s="114"/>
      <c r="B36" s="115"/>
      <c r="C36" s="116" t="s">
        <v>21</v>
      </c>
      <c r="D36" s="117" t="s">
        <v>22</v>
      </c>
      <c r="E36" s="115" t="s">
        <v>23</v>
      </c>
    </row>
    <row r="37" customFormat="false" ht="15" hidden="false" customHeight="false" outlineLevel="0" collapsed="false">
      <c r="A37" s="118" t="s">
        <v>24</v>
      </c>
      <c r="B37" s="119" t="s">
        <v>92</v>
      </c>
      <c r="C37" s="120" t="n">
        <v>0.0833</v>
      </c>
      <c r="D37" s="121" t="n">
        <f aca="false">D$13*C37</f>
        <v>156.866395</v>
      </c>
      <c r="E37" s="119" t="s">
        <v>93</v>
      </c>
    </row>
    <row r="38" customFormat="false" ht="15" hidden="false" customHeight="false" outlineLevel="0" collapsed="false">
      <c r="A38" s="118" t="s">
        <v>27</v>
      </c>
      <c r="B38" s="93" t="s">
        <v>94</v>
      </c>
      <c r="C38" s="124" t="n">
        <v>0.0833</v>
      </c>
      <c r="D38" s="121" t="n">
        <f aca="false">D$13*C38</f>
        <v>156.866395</v>
      </c>
      <c r="E38" s="125" t="s">
        <v>95</v>
      </c>
    </row>
    <row r="39" customFormat="false" ht="15" hidden="false" customHeight="false" outlineLevel="0" collapsed="false">
      <c r="A39" s="118" t="s">
        <v>34</v>
      </c>
      <c r="B39" s="119" t="s">
        <v>96</v>
      </c>
      <c r="C39" s="120" t="n">
        <v>0.0278</v>
      </c>
      <c r="D39" s="121" t="n">
        <f aca="false">D$13*C39</f>
        <v>52.35157</v>
      </c>
      <c r="E39" s="119" t="s">
        <v>97</v>
      </c>
    </row>
    <row r="40" customFormat="false" ht="15" hidden="false" customHeight="false" outlineLevel="0" collapsed="false">
      <c r="A40" s="126"/>
      <c r="B40" s="127" t="s">
        <v>98</v>
      </c>
      <c r="C40" s="128" t="n">
        <f aca="false">SUM(C37:C39)</f>
        <v>0.1944</v>
      </c>
      <c r="D40" s="129" t="n">
        <f aca="false">SUM(D37:D39)</f>
        <v>366.08436</v>
      </c>
      <c r="E40" s="85"/>
    </row>
    <row r="41" customFormat="false" ht="15" hidden="false" customHeight="false" outlineLevel="0" collapsed="false">
      <c r="A41" s="192"/>
      <c r="B41" s="85"/>
      <c r="C41" s="200"/>
      <c r="D41" s="87"/>
      <c r="E41" s="201" t="s">
        <v>99</v>
      </c>
    </row>
    <row r="42" customFormat="false" ht="15" hidden="false" customHeight="false" outlineLevel="0" collapsed="false">
      <c r="A42" s="134" t="s">
        <v>34</v>
      </c>
      <c r="B42" s="34" t="s">
        <v>100</v>
      </c>
      <c r="C42" s="35" t="n">
        <f aca="false">C40*C33</f>
        <v>0.0715392</v>
      </c>
      <c r="D42" s="36" t="n">
        <f aca="false">D$13*C42</f>
        <v>134.71904448</v>
      </c>
      <c r="E42" s="135" t="s">
        <v>101</v>
      </c>
    </row>
    <row r="43" customFormat="false" ht="15" hidden="false" customHeight="false" outlineLevel="0" collapsed="false">
      <c r="A43" s="136"/>
      <c r="B43" s="137" t="s">
        <v>102</v>
      </c>
      <c r="C43" s="138" t="n">
        <f aca="false">SUM(C40:C42)</f>
        <v>0.2659392</v>
      </c>
      <c r="D43" s="139" t="n">
        <f aca="false">SUM(D40:D42)</f>
        <v>500.80340448</v>
      </c>
      <c r="E43" s="62"/>
    </row>
    <row r="44" customFormat="false" ht="15" hidden="false" customHeight="false" outlineLevel="0" collapsed="false">
      <c r="A44" s="140"/>
      <c r="B44" s="141"/>
      <c r="C44" s="142"/>
      <c r="D44" s="143"/>
      <c r="E44" s="141"/>
    </row>
    <row r="45" customFormat="false" ht="15" hidden="false" customHeight="false" outlineLevel="0" collapsed="false">
      <c r="A45" s="23"/>
      <c r="B45" s="24" t="s">
        <v>103</v>
      </c>
      <c r="C45" s="25"/>
      <c r="D45" s="26"/>
      <c r="E45" s="27"/>
    </row>
    <row r="46" customFormat="false" ht="15" hidden="false" customHeight="false" outlineLevel="0" collapsed="false">
      <c r="A46" s="39"/>
      <c r="B46" s="40"/>
      <c r="C46" s="144" t="s">
        <v>21</v>
      </c>
      <c r="D46" s="42" t="s">
        <v>22</v>
      </c>
      <c r="E46" s="40" t="s">
        <v>23</v>
      </c>
    </row>
    <row r="47" customFormat="false" ht="15" hidden="false" customHeight="false" outlineLevel="0" collapsed="false">
      <c r="A47" s="145" t="s">
        <v>24</v>
      </c>
      <c r="B47" s="131" t="s">
        <v>104</v>
      </c>
      <c r="C47" s="69" t="n">
        <v>0.0007</v>
      </c>
      <c r="D47" s="132" t="n">
        <f aca="false">D$13*C47</f>
        <v>1.318205</v>
      </c>
      <c r="E47" s="131" t="s">
        <v>105</v>
      </c>
    </row>
    <row r="48" customFormat="false" ht="15" hidden="false" customHeight="false" outlineLevel="0" collapsed="false">
      <c r="A48" s="146"/>
      <c r="B48" s="64"/>
      <c r="C48" s="41"/>
      <c r="D48" s="70"/>
      <c r="E48" s="64" t="s">
        <v>106</v>
      </c>
    </row>
    <row r="49" customFormat="false" ht="15" hidden="false" customHeight="false" outlineLevel="0" collapsed="false">
      <c r="A49" s="33"/>
      <c r="B49" s="34"/>
      <c r="C49" s="35"/>
      <c r="D49" s="36"/>
      <c r="E49" s="34" t="s">
        <v>107</v>
      </c>
    </row>
    <row r="50" customFormat="false" ht="15" hidden="false" customHeight="false" outlineLevel="0" collapsed="false">
      <c r="A50" s="147"/>
      <c r="B50" s="148" t="s">
        <v>98</v>
      </c>
      <c r="C50" s="149" t="n">
        <f aca="false">SUM(C47:C49)</f>
        <v>0.0007</v>
      </c>
      <c r="D50" s="150" t="n">
        <f aca="false">SUM(D47:D49)</f>
        <v>1.318205</v>
      </c>
      <c r="E50" s="64"/>
    </row>
    <row r="51" customFormat="false" ht="15" hidden="false" customHeight="false" outlineLevel="0" collapsed="false">
      <c r="A51" s="130"/>
      <c r="B51" s="151"/>
      <c r="C51" s="69"/>
      <c r="D51" s="132"/>
      <c r="E51" s="133" t="s">
        <v>99</v>
      </c>
    </row>
    <row r="52" customFormat="false" ht="15" hidden="false" customHeight="false" outlineLevel="0" collapsed="false">
      <c r="A52" s="134" t="s">
        <v>27</v>
      </c>
      <c r="B52" s="152" t="s">
        <v>100</v>
      </c>
      <c r="C52" s="35" t="n">
        <f aca="false">C50*C33</f>
        <v>0.0002576</v>
      </c>
      <c r="D52" s="36" t="n">
        <f aca="false">D$13*C52</f>
        <v>0.48509944</v>
      </c>
      <c r="E52" s="135"/>
    </row>
    <row r="53" customFormat="false" ht="15" hidden="false" customHeight="false" outlineLevel="0" collapsed="false">
      <c r="A53" s="153"/>
      <c r="B53" s="137" t="s">
        <v>108</v>
      </c>
      <c r="C53" s="138" t="n">
        <f aca="false">SUM(C50:C52)</f>
        <v>0.0009576</v>
      </c>
      <c r="D53" s="139" t="n">
        <f aca="false">SUM(D50:D52)</f>
        <v>1.80330444</v>
      </c>
      <c r="E53" s="62"/>
    </row>
    <row r="54" customFormat="false" ht="15" hidden="false" customHeight="false" outlineLevel="0" collapsed="false">
      <c r="A54" s="74"/>
      <c r="B54" s="107"/>
      <c r="C54" s="74"/>
      <c r="D54" s="108"/>
      <c r="E54" s="107"/>
    </row>
    <row r="55" customFormat="false" ht="15" hidden="false" customHeight="false" outlineLevel="0" collapsed="false">
      <c r="A55" s="23"/>
      <c r="B55" s="24" t="s">
        <v>109</v>
      </c>
      <c r="C55" s="25"/>
      <c r="D55" s="26"/>
      <c r="E55" s="27"/>
    </row>
    <row r="56" customFormat="false" ht="15" hidden="false" customHeight="false" outlineLevel="0" collapsed="false">
      <c r="A56" s="23"/>
      <c r="B56" s="40"/>
      <c r="C56" s="154" t="s">
        <v>21</v>
      </c>
      <c r="D56" s="59" t="s">
        <v>22</v>
      </c>
      <c r="E56" s="29" t="s">
        <v>23</v>
      </c>
    </row>
    <row r="57" customFormat="false" ht="15" hidden="false" customHeight="false" outlineLevel="0" collapsed="false">
      <c r="A57" s="130"/>
      <c r="B57" s="131"/>
      <c r="C57" s="145"/>
      <c r="D57" s="155"/>
      <c r="E57" s="156" t="s">
        <v>110</v>
      </c>
    </row>
    <row r="58" customFormat="false" ht="15" hidden="false" customHeight="false" outlineLevel="0" collapsed="false">
      <c r="A58" s="157" t="s">
        <v>24</v>
      </c>
      <c r="B58" s="64" t="s">
        <v>111</v>
      </c>
      <c r="C58" s="41" t="n">
        <f aca="false">5%*8.33%</f>
        <v>0.004165</v>
      </c>
      <c r="D58" s="158" t="n">
        <f aca="false">D$13*C58</f>
        <v>7.84331975</v>
      </c>
      <c r="E58" s="156" t="s">
        <v>112</v>
      </c>
    </row>
    <row r="59" customFormat="false" ht="15" hidden="false" customHeight="false" outlineLevel="0" collapsed="false">
      <c r="A59" s="134"/>
      <c r="B59" s="34"/>
      <c r="C59" s="35"/>
      <c r="D59" s="159"/>
      <c r="E59" s="135" t="s">
        <v>113</v>
      </c>
    </row>
    <row r="60" customFormat="false" ht="15" hidden="false" customHeight="false" outlineLevel="0" collapsed="false">
      <c r="A60" s="146"/>
      <c r="B60" s="64"/>
      <c r="C60" s="41"/>
      <c r="D60" s="70"/>
      <c r="E60" s="133" t="s">
        <v>114</v>
      </c>
    </row>
    <row r="61" customFormat="false" ht="15" hidden="false" customHeight="false" outlineLevel="0" collapsed="false">
      <c r="A61" s="33" t="s">
        <v>27</v>
      </c>
      <c r="B61" s="34" t="s">
        <v>115</v>
      </c>
      <c r="C61" s="35" t="n">
        <f aca="false">C58*8%</f>
        <v>0.0003332</v>
      </c>
      <c r="D61" s="36" t="n">
        <f aca="false">D$13*C61</f>
        <v>0.62746558</v>
      </c>
      <c r="E61" s="135" t="s">
        <v>116</v>
      </c>
    </row>
    <row r="62" customFormat="false" ht="15" hidden="false" customHeight="false" outlineLevel="0" collapsed="false">
      <c r="A62" s="145"/>
      <c r="B62" s="131" t="s">
        <v>117</v>
      </c>
      <c r="C62" s="69"/>
      <c r="D62" s="132"/>
      <c r="E62" s="131" t="s">
        <v>118</v>
      </c>
    </row>
    <row r="63" customFormat="false" ht="15" hidden="false" customHeight="false" outlineLevel="0" collapsed="false">
      <c r="A63" s="33" t="s">
        <v>34</v>
      </c>
      <c r="B63" s="34" t="s">
        <v>119</v>
      </c>
      <c r="C63" s="35" t="n">
        <v>0.02</v>
      </c>
      <c r="D63" s="36" t="n">
        <f aca="false">D$13*C63</f>
        <v>37.663</v>
      </c>
      <c r="E63" s="34"/>
    </row>
    <row r="64" customFormat="false" ht="15" hidden="false" customHeight="false" outlineLevel="0" collapsed="false">
      <c r="A64" s="145"/>
      <c r="B64" s="131"/>
      <c r="C64" s="160"/>
      <c r="D64" s="132"/>
      <c r="E64" s="133" t="s">
        <v>120</v>
      </c>
    </row>
    <row r="65" customFormat="false" ht="15" hidden="false" customHeight="false" outlineLevel="0" collapsed="false">
      <c r="A65" s="146" t="s">
        <v>65</v>
      </c>
      <c r="B65" s="64" t="s">
        <v>121</v>
      </c>
      <c r="C65" s="161" t="n">
        <f aca="false">(7/30)/12</f>
        <v>0.0194444444444444</v>
      </c>
      <c r="D65" s="70" t="n">
        <f aca="false">D$13*C65</f>
        <v>36.6168055555556</v>
      </c>
      <c r="E65" s="156" t="s">
        <v>122</v>
      </c>
    </row>
    <row r="66" customFormat="false" ht="15" hidden="false" customHeight="false" outlineLevel="0" collapsed="false">
      <c r="A66" s="33"/>
      <c r="B66" s="64"/>
      <c r="C66" s="162"/>
      <c r="D66" s="36"/>
      <c r="E66" s="156" t="s">
        <v>123</v>
      </c>
    </row>
    <row r="67" customFormat="false" ht="15" hidden="false" customHeight="false" outlineLevel="0" collapsed="false">
      <c r="A67" s="157" t="s">
        <v>78</v>
      </c>
      <c r="B67" s="131" t="s">
        <v>100</v>
      </c>
      <c r="C67" s="163" t="n">
        <f aca="false">C65*C33</f>
        <v>0.00715555555555556</v>
      </c>
      <c r="D67" s="70" t="n">
        <f aca="false">D$13*C67</f>
        <v>13.4749844444444</v>
      </c>
      <c r="E67" s="131" t="s">
        <v>124</v>
      </c>
    </row>
    <row r="68" customFormat="false" ht="15" hidden="false" customHeight="false" outlineLevel="0" collapsed="false">
      <c r="A68" s="157"/>
      <c r="B68" s="34"/>
      <c r="C68" s="163"/>
      <c r="D68" s="164"/>
      <c r="E68" s="34" t="s">
        <v>125</v>
      </c>
    </row>
    <row r="69" customFormat="false" ht="15" hidden="false" customHeight="false" outlineLevel="0" collapsed="false">
      <c r="A69" s="145"/>
      <c r="B69" s="131" t="s">
        <v>117</v>
      </c>
      <c r="C69" s="69"/>
      <c r="D69" s="132"/>
      <c r="E69" s="64" t="s">
        <v>118</v>
      </c>
    </row>
    <row r="70" customFormat="false" ht="15" hidden="false" customHeight="false" outlineLevel="0" collapsed="false">
      <c r="A70" s="33" t="s">
        <v>81</v>
      </c>
      <c r="B70" s="34" t="s">
        <v>126</v>
      </c>
      <c r="C70" s="35" t="n">
        <v>0.02</v>
      </c>
      <c r="D70" s="36" t="n">
        <f aca="false">D$13*C70</f>
        <v>37.663</v>
      </c>
      <c r="E70" s="34"/>
    </row>
    <row r="71" customFormat="false" ht="15" hidden="false" customHeight="false" outlineLevel="0" collapsed="false">
      <c r="A71" s="65"/>
      <c r="B71" s="66" t="s">
        <v>127</v>
      </c>
      <c r="C71" s="67" t="n">
        <f aca="false">SUM(C58:C70)</f>
        <v>0.0710982</v>
      </c>
      <c r="D71" s="68" t="n">
        <f aca="false">SUM(D58:D70)</f>
        <v>133.88857533</v>
      </c>
      <c r="E71" s="62"/>
    </row>
    <row r="72" customFormat="false" ht="15" hidden="false" customHeight="false" outlineLevel="0" collapsed="false">
      <c r="A72" s="140"/>
      <c r="B72" s="141"/>
      <c r="C72" s="142"/>
      <c r="D72" s="143"/>
      <c r="E72" s="141"/>
    </row>
    <row r="73" customFormat="false" ht="15" hidden="false" customHeight="false" outlineLevel="0" collapsed="false">
      <c r="A73" s="23"/>
      <c r="B73" s="24" t="s">
        <v>128</v>
      </c>
      <c r="C73" s="25"/>
      <c r="D73" s="26"/>
      <c r="E73" s="27"/>
    </row>
    <row r="74" customFormat="false" ht="15" hidden="false" customHeight="false" outlineLevel="0" collapsed="false">
      <c r="A74" s="185"/>
      <c r="B74" s="32"/>
      <c r="C74" s="186" t="s">
        <v>21</v>
      </c>
      <c r="D74" s="59" t="s">
        <v>22</v>
      </c>
      <c r="E74" s="32" t="s">
        <v>23</v>
      </c>
    </row>
    <row r="75" customFormat="false" ht="15" hidden="false" customHeight="false" outlineLevel="0" collapsed="false">
      <c r="A75" s="145"/>
      <c r="B75" s="131"/>
      <c r="C75" s="145"/>
      <c r="D75" s="132"/>
      <c r="E75" s="131" t="s">
        <v>183</v>
      </c>
    </row>
    <row r="76" customFormat="false" ht="15" hidden="false" customHeight="false" outlineLevel="0" collapsed="false">
      <c r="A76" s="146" t="s">
        <v>24</v>
      </c>
      <c r="B76" s="64" t="s">
        <v>129</v>
      </c>
      <c r="C76" s="41" t="n">
        <f aca="false">(5/30)/12</f>
        <v>0.0138888888888889</v>
      </c>
      <c r="D76" s="70" t="n">
        <f aca="false">D$13*C76</f>
        <v>26.1548611111111</v>
      </c>
      <c r="E76" s="156" t="s">
        <v>130</v>
      </c>
    </row>
    <row r="77" customFormat="false" ht="15" hidden="false" customHeight="false" outlineLevel="0" collapsed="false">
      <c r="A77" s="130"/>
      <c r="B77" s="131"/>
      <c r="C77" s="165"/>
      <c r="D77" s="132"/>
      <c r="E77" s="131" t="s">
        <v>131</v>
      </c>
    </row>
    <row r="78" customFormat="false" ht="15" hidden="false" customHeight="false" outlineLevel="0" collapsed="false">
      <c r="A78" s="157" t="s">
        <v>27</v>
      </c>
      <c r="B78" s="64" t="s">
        <v>132</v>
      </c>
      <c r="C78" s="163" t="n">
        <v>0.00021</v>
      </c>
      <c r="D78" s="70" t="n">
        <f aca="false">D$13*C78</f>
        <v>0.3954615</v>
      </c>
      <c r="E78" s="64" t="s">
        <v>133</v>
      </c>
    </row>
    <row r="79" customFormat="false" ht="15" hidden="false" customHeight="false" outlineLevel="0" collapsed="false">
      <c r="A79" s="134"/>
      <c r="B79" s="34"/>
      <c r="C79" s="166"/>
      <c r="D79" s="36"/>
      <c r="E79" s="34" t="s">
        <v>134</v>
      </c>
    </row>
    <row r="80" customFormat="false" ht="15" hidden="false" customHeight="false" outlineLevel="0" collapsed="false">
      <c r="A80" s="146"/>
      <c r="B80" s="64"/>
      <c r="C80" s="161"/>
      <c r="D80" s="70"/>
      <c r="E80" s="167" t="s">
        <v>135</v>
      </c>
    </row>
    <row r="81" customFormat="false" ht="15" hidden="false" customHeight="false" outlineLevel="0" collapsed="false">
      <c r="A81" s="146" t="s">
        <v>34</v>
      </c>
      <c r="B81" s="64" t="s">
        <v>136</v>
      </c>
      <c r="C81" s="161" t="n">
        <f aca="false">(3/30)/12</f>
        <v>0.00833333333333333</v>
      </c>
      <c r="D81" s="70" t="n">
        <f aca="false">D$13*C81</f>
        <v>15.6929166666667</v>
      </c>
      <c r="E81" s="156" t="s">
        <v>137</v>
      </c>
    </row>
    <row r="82" customFormat="false" ht="15" hidden="false" customHeight="false" outlineLevel="0" collapsed="false">
      <c r="A82" s="33"/>
      <c r="B82" s="64"/>
      <c r="C82" s="162"/>
      <c r="D82" s="36"/>
      <c r="E82" s="156" t="s">
        <v>138</v>
      </c>
    </row>
    <row r="83" customFormat="false" ht="15" hidden="false" customHeight="false" outlineLevel="0" collapsed="false">
      <c r="A83" s="157" t="s">
        <v>65</v>
      </c>
      <c r="B83" s="131" t="s">
        <v>139</v>
      </c>
      <c r="C83" s="163" t="n">
        <f aca="false">(15/30)/12*0.1</f>
        <v>0.00416666666666667</v>
      </c>
      <c r="D83" s="70" t="n">
        <f aca="false">D$13*C83</f>
        <v>7.84645833333333</v>
      </c>
      <c r="E83" s="131" t="s">
        <v>140</v>
      </c>
    </row>
    <row r="84" customFormat="false" ht="15" hidden="false" customHeight="false" outlineLevel="0" collapsed="false">
      <c r="A84" s="157"/>
      <c r="B84" s="34"/>
      <c r="C84" s="163"/>
      <c r="D84" s="164"/>
      <c r="E84" s="34" t="s">
        <v>141</v>
      </c>
    </row>
    <row r="85" customFormat="false" ht="15" hidden="false" customHeight="false" outlineLevel="0" collapsed="false">
      <c r="A85" s="65"/>
      <c r="B85" s="66" t="s">
        <v>40</v>
      </c>
      <c r="C85" s="67" t="n">
        <f aca="false">SUM(C76:C84)</f>
        <v>0.0265988888888889</v>
      </c>
      <c r="D85" s="68" t="n">
        <f aca="false">SUM(D76:D84)</f>
        <v>50.0896976111111</v>
      </c>
      <c r="E85" s="62"/>
    </row>
    <row r="86" customFormat="false" ht="15" hidden="false" customHeight="false" outlineLevel="0" collapsed="false">
      <c r="A86" s="38" t="s">
        <v>78</v>
      </c>
      <c r="B86" s="62" t="s">
        <v>142</v>
      </c>
      <c r="C86" s="69" t="n">
        <f aca="false">C85*C33</f>
        <v>0.00978839111111111</v>
      </c>
      <c r="D86" s="70" t="n">
        <f aca="false">D$13*C86</f>
        <v>18.4330087208889</v>
      </c>
      <c r="E86" s="131" t="s">
        <v>143</v>
      </c>
    </row>
    <row r="87" customFormat="false" ht="15" hidden="false" customHeight="false" outlineLevel="0" collapsed="false">
      <c r="A87" s="168"/>
      <c r="B87" s="169" t="s">
        <v>144</v>
      </c>
      <c r="C87" s="168"/>
      <c r="D87" s="170" t="n">
        <f aca="false">SUM(D85:D86)</f>
        <v>68.522706332</v>
      </c>
      <c r="E87" s="34" t="s">
        <v>145</v>
      </c>
    </row>
    <row r="88" customFormat="false" ht="15" hidden="false" customHeight="false" outlineLevel="0" collapsed="false">
      <c r="A88" s="45"/>
      <c r="B88" s="46"/>
      <c r="C88" s="45"/>
      <c r="D88" s="48"/>
      <c r="E88" s="54"/>
    </row>
    <row r="89" customFormat="false" ht="15" hidden="false" customHeight="false" outlineLevel="0" collapsed="false">
      <c r="A89" s="38"/>
      <c r="B89" s="66" t="s">
        <v>146</v>
      </c>
      <c r="C89" s="67"/>
      <c r="D89" s="68" t="n">
        <f aca="false">D87+D71+D53+D43+D33+D21+D13</f>
        <v>3998.082190582</v>
      </c>
      <c r="E89" s="62"/>
    </row>
    <row r="90" customFormat="false" ht="15" hidden="false" customHeight="false" outlineLevel="0" collapsed="false">
      <c r="A90" s="45"/>
      <c r="B90" s="46"/>
      <c r="C90" s="171"/>
      <c r="D90" s="48"/>
      <c r="E90" s="54"/>
    </row>
    <row r="91" customFormat="false" ht="15.75" hidden="false" customHeight="false" outlineLevel="0" collapsed="false">
      <c r="A91" s="45"/>
      <c r="B91" s="66" t="s">
        <v>147</v>
      </c>
      <c r="C91" s="67"/>
      <c r="D91" s="172" t="s">
        <v>184</v>
      </c>
      <c r="E91" s="173" t="n">
        <f aca="false">D89*D91</f>
        <v>3998.082190582</v>
      </c>
    </row>
    <row r="92" customFormat="false" ht="15" hidden="false" customHeight="false" outlineLevel="0" collapsed="false">
      <c r="A92" s="74"/>
      <c r="B92" s="107"/>
      <c r="C92" s="74"/>
      <c r="D92" s="108"/>
      <c r="E92" s="107"/>
    </row>
    <row r="93" customFormat="false" ht="15" hidden="false" customHeight="false" outlineLevel="0" collapsed="false">
      <c r="A93" s="23"/>
      <c r="B93" s="24" t="s">
        <v>20</v>
      </c>
      <c r="C93" s="25"/>
      <c r="D93" s="26"/>
      <c r="E93" s="27"/>
    </row>
    <row r="94" customFormat="false" ht="15" hidden="false" customHeight="false" outlineLevel="0" collapsed="false">
      <c r="A94" s="28"/>
      <c r="B94" s="29"/>
      <c r="C94" s="30" t="s">
        <v>21</v>
      </c>
      <c r="D94" s="31" t="s">
        <v>22</v>
      </c>
      <c r="E94" s="32" t="s">
        <v>23</v>
      </c>
    </row>
    <row r="95" customFormat="false" ht="15" hidden="false" customHeight="false" outlineLevel="0" collapsed="false">
      <c r="A95" s="33" t="s">
        <v>24</v>
      </c>
      <c r="B95" s="34" t="s">
        <v>25</v>
      </c>
      <c r="C95" s="35" t="n">
        <v>0</v>
      </c>
      <c r="D95" s="36" t="n">
        <f aca="false">E91*C95</f>
        <v>0</v>
      </c>
      <c r="E95" s="37" t="s">
        <v>26</v>
      </c>
    </row>
    <row r="96" customFormat="false" ht="15" hidden="false" customHeight="false" outlineLevel="0" collapsed="false">
      <c r="A96" s="38" t="s">
        <v>27</v>
      </c>
      <c r="B96" s="34" t="s">
        <v>28</v>
      </c>
      <c r="C96" s="35" t="n">
        <v>0</v>
      </c>
      <c r="D96" s="60" t="n">
        <f aca="false">(E91+D95)*C96</f>
        <v>0</v>
      </c>
      <c r="E96" s="37" t="s">
        <v>29</v>
      </c>
    </row>
    <row r="97" customFormat="false" ht="15" hidden="false" customHeight="false" outlineLevel="0" collapsed="false">
      <c r="A97" s="145"/>
      <c r="B97" s="40" t="s">
        <v>30</v>
      </c>
      <c r="C97" s="41"/>
      <c r="D97" s="42" t="n">
        <f aca="false">SUM(D95:D96)</f>
        <v>0</v>
      </c>
      <c r="E97" s="43"/>
    </row>
    <row r="98" customFormat="false" ht="12.8" hidden="false" customHeight="false" outlineLevel="0" collapsed="false">
      <c r="A98" s="136" t="s">
        <v>149</v>
      </c>
      <c r="B98" s="174" t="s">
        <v>150</v>
      </c>
      <c r="C98" s="175"/>
      <c r="D98" s="176"/>
      <c r="E98" s="177"/>
    </row>
    <row r="99" customFormat="false" ht="15" hidden="false" customHeight="false" outlineLevel="0" collapsed="false">
      <c r="A99" s="45"/>
      <c r="B99" s="46"/>
      <c r="C99" s="47"/>
      <c r="D99" s="48"/>
      <c r="E99" s="49"/>
    </row>
    <row r="100" customFormat="false" ht="15" hidden="false" customHeight="false" outlineLevel="0" collapsed="false">
      <c r="A100" s="50"/>
      <c r="B100" s="51" t="s">
        <v>32</v>
      </c>
      <c r="C100" s="52"/>
      <c r="D100" s="31" t="n">
        <f aca="false">(D97+E91)/(1-6.65%)</f>
        <v>4282.89468728656</v>
      </c>
      <c r="E100" s="53"/>
    </row>
    <row r="101" customFormat="false" ht="15" hidden="false" customHeight="false" outlineLevel="0" collapsed="false">
      <c r="A101" s="140"/>
      <c r="B101" s="141"/>
      <c r="C101" s="142"/>
      <c r="D101" s="143"/>
      <c r="E101" s="178"/>
    </row>
    <row r="102" customFormat="false" ht="15" hidden="false" customHeight="false" outlineLevel="0" collapsed="false">
      <c r="A102" s="23"/>
      <c r="B102" s="24" t="s">
        <v>33</v>
      </c>
      <c r="C102" s="56"/>
      <c r="D102" s="57"/>
      <c r="E102" s="58"/>
    </row>
    <row r="103" customFormat="false" ht="15" hidden="false" customHeight="false" outlineLevel="0" collapsed="false">
      <c r="A103" s="28"/>
      <c r="B103" s="29"/>
      <c r="C103" s="30" t="s">
        <v>21</v>
      </c>
      <c r="D103" s="59" t="s">
        <v>22</v>
      </c>
      <c r="E103" s="32" t="s">
        <v>23</v>
      </c>
    </row>
    <row r="104" customFormat="false" ht="15" hidden="false" customHeight="false" outlineLevel="0" collapsed="false">
      <c r="A104" s="33" t="s">
        <v>34</v>
      </c>
      <c r="B104" s="34" t="s">
        <v>35</v>
      </c>
      <c r="C104" s="35"/>
      <c r="D104" s="60"/>
      <c r="E104" s="61" t="s">
        <v>36</v>
      </c>
    </row>
    <row r="105" customFormat="false" ht="15" hidden="false" customHeight="false" outlineLevel="0" collapsed="false">
      <c r="A105" s="38"/>
      <c r="B105" s="62" t="s">
        <v>37</v>
      </c>
      <c r="C105" s="63" t="n">
        <v>0.0065</v>
      </c>
      <c r="D105" s="60" t="n">
        <f aca="false">$D$100*C105</f>
        <v>27.8388154673626</v>
      </c>
      <c r="E105" s="64"/>
    </row>
    <row r="106" customFormat="false" ht="15" hidden="false" customHeight="false" outlineLevel="0" collapsed="false">
      <c r="A106" s="38"/>
      <c r="B106" s="62" t="s">
        <v>38</v>
      </c>
      <c r="C106" s="63" t="n">
        <v>0.03</v>
      </c>
      <c r="D106" s="60" t="n">
        <f aca="false">$D$100*C106</f>
        <v>128.486840618597</v>
      </c>
      <c r="E106" s="64"/>
    </row>
    <row r="107" customFormat="false" ht="15" hidden="false" customHeight="false" outlineLevel="0" collapsed="false">
      <c r="A107" s="38"/>
      <c r="B107" s="62" t="s">
        <v>39</v>
      </c>
      <c r="C107" s="63" t="n">
        <v>0.03</v>
      </c>
      <c r="D107" s="60" t="n">
        <f aca="false">$D$100*C107</f>
        <v>128.486840618597</v>
      </c>
      <c r="E107" s="64"/>
    </row>
    <row r="108" customFormat="false" ht="15" hidden="false" customHeight="false" outlineLevel="0" collapsed="false">
      <c r="A108" s="38"/>
      <c r="B108" s="62"/>
      <c r="C108" s="63" t="n">
        <v>0</v>
      </c>
      <c r="D108" s="60"/>
      <c r="E108" s="64"/>
    </row>
    <row r="109" customFormat="false" ht="15" hidden="false" customHeight="false" outlineLevel="0" collapsed="false">
      <c r="A109" s="65"/>
      <c r="B109" s="66" t="s">
        <v>40</v>
      </c>
      <c r="C109" s="67" t="n">
        <f aca="false">SUM(C105:C108)</f>
        <v>0.0665</v>
      </c>
      <c r="D109" s="68" t="n">
        <f aca="false">SUM(D105:D108)</f>
        <v>284.812496704556</v>
      </c>
      <c r="E109" s="34"/>
    </row>
    <row r="110" customFormat="false" ht="15" hidden="false" customHeight="false" outlineLevel="0" collapsed="false">
      <c r="A110" s="38"/>
      <c r="B110" s="62"/>
      <c r="C110" s="69"/>
      <c r="D110" s="70"/>
      <c r="E110" s="62"/>
    </row>
    <row r="111" customFormat="false" ht="15" hidden="false" customHeight="false" outlineLevel="0" collapsed="false">
      <c r="A111" s="38"/>
      <c r="B111" s="66" t="s">
        <v>41</v>
      </c>
      <c r="C111" s="38"/>
      <c r="D111" s="68" t="n">
        <f aca="false">D109+D100</f>
        <v>4567.70718399111</v>
      </c>
      <c r="E111" s="62"/>
    </row>
    <row r="112" customFormat="false" ht="15" hidden="false" customHeight="false" outlineLevel="0" collapsed="false">
      <c r="A112" s="38"/>
      <c r="B112" s="66"/>
      <c r="C112" s="38"/>
      <c r="D112" s="68"/>
      <c r="E112" s="62"/>
    </row>
    <row r="113" customFormat="false" ht="15" hidden="false" customHeight="false" outlineLevel="0" collapsed="false">
      <c r="A113" s="38"/>
      <c r="B113" s="66"/>
      <c r="C113" s="38"/>
      <c r="D113" s="68"/>
      <c r="E113" s="62"/>
    </row>
    <row r="114" customFormat="false" ht="15" hidden="false" customHeight="false" outlineLevel="0" collapsed="false">
      <c r="A114" s="38"/>
      <c r="B114" s="66" t="s">
        <v>42</v>
      </c>
      <c r="C114" s="38" t="n">
        <v>12</v>
      </c>
      <c r="D114" s="68" t="n">
        <f aca="false">D111*C114</f>
        <v>54812.4862078933</v>
      </c>
      <c r="E114" s="62"/>
    </row>
    <row r="115" s="179" customFormat="true" ht="9" hidden="false" customHeight="false" outlineLevel="0" collapsed="false"/>
    <row r="116" s="179" customFormat="true" ht="9" hidden="false" customHeight="false" outlineLevel="0" collapsed="false"/>
    <row r="117" s="179" customFormat="true" ht="13.4" hidden="false" customHeight="false" outlineLevel="0" collapsed="false">
      <c r="B117" s="180" t="s">
        <v>151</v>
      </c>
    </row>
    <row r="118" s="179" customFormat="true" ht="9" hidden="false" customHeight="false" outlineLevel="0" collapsed="false"/>
    <row r="119" s="179" customFormat="true" ht="12.8" hidden="false" customHeight="false" outlineLevel="0" collapsed="false">
      <c r="D119" s="207"/>
    </row>
    <row r="120" s="179" customFormat="true" ht="9" hidden="false" customHeight="false" outlineLevel="0" collapsed="false"/>
    <row r="121" s="179" customFormat="true" ht="9" hidden="false" customHeight="false" outlineLevel="0" collapsed="false"/>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96527777777778" right="0.196527777777778" top="0.7875" bottom="0.560416666666667" header="0.511811023622047" footer="0.39375"/>
  <pageSetup paperSize="9" scale="74" fitToWidth="1" fitToHeight="1" pageOrder="downThenOver" orientation="portrait" blackAndWhite="false" draft="false" cellComments="none" horizontalDpi="300" verticalDpi="300" copies="1"/>
  <headerFooter differentFirst="false" differentOddEven="false">
    <oddHeader/>
    <oddFooter>&amp;R&amp;"Times New Roman,Normal"&amp;12 2ª Retificação</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7.71"/>
    <col collapsed="false" customWidth="true" hidden="false" outlineLevel="0" max="4" min="4" style="182" width="15.15"/>
    <col collapsed="false" customWidth="true" hidden="false" outlineLevel="0" max="5" min="5" style="179" width="40.57"/>
    <col collapsed="false" customWidth="false" hidden="false" outlineLevel="0" max="6" min="6" style="179" width="9.13"/>
    <col collapsed="false" customWidth="true" hidden="false" outlineLevel="0" max="7" min="7" style="179" width="13.86"/>
    <col collapsed="false" customWidth="false" hidden="false" outlineLevel="0" max="1024" min="8" style="179" width="9.13"/>
  </cols>
  <sheetData>
    <row r="1" customFormat="false" ht="16.15" hidden="false" customHeight="false" outlineLevel="0" collapsed="false">
      <c r="A1" s="2" t="s">
        <v>0</v>
      </c>
      <c r="B1" s="2"/>
      <c r="C1" s="2"/>
      <c r="D1" s="2"/>
      <c r="E1" s="2"/>
    </row>
    <row r="2" customFormat="false" ht="15" hidden="false" customHeight="false" outlineLevel="0" collapsed="false">
      <c r="A2" s="72" t="s">
        <v>185</v>
      </c>
      <c r="B2" s="72"/>
      <c r="C2" s="72"/>
      <c r="D2" s="72"/>
      <c r="E2" s="72"/>
    </row>
    <row r="3" customFormat="false" ht="31.7" hidden="false" customHeight="true" outlineLevel="0" collapsed="false">
      <c r="A3" s="73" t="s">
        <v>44</v>
      </c>
      <c r="B3" s="73"/>
      <c r="C3" s="73"/>
      <c r="D3" s="73"/>
      <c r="E3" s="73"/>
    </row>
    <row r="4" customFormat="false" ht="12.8" hidden="false" customHeight="false" outlineLevel="0" collapsed="false">
      <c r="A4" s="208"/>
      <c r="B4" s="104" t="s">
        <v>186</v>
      </c>
      <c r="C4" s="75" t="s">
        <v>46</v>
      </c>
      <c r="D4" s="196" t="s">
        <v>187</v>
      </c>
      <c r="E4" s="77" t="s">
        <v>154</v>
      </c>
    </row>
    <row r="5" customFormat="false" ht="15" hidden="false" customHeight="false" outlineLevel="0" collapsed="false">
      <c r="A5" s="78"/>
      <c r="B5" s="79" t="s">
        <v>49</v>
      </c>
      <c r="C5" s="209"/>
      <c r="D5" s="210"/>
      <c r="E5" s="81" t="s">
        <v>188</v>
      </c>
    </row>
    <row r="6" customFormat="false" ht="15" hidden="false" customHeight="false" outlineLevel="0" collapsed="false">
      <c r="A6" s="72" t="n">
        <v>1</v>
      </c>
      <c r="B6" s="82" t="s">
        <v>51</v>
      </c>
      <c r="C6" s="72"/>
      <c r="D6" s="83" t="s">
        <v>22</v>
      </c>
      <c r="E6" s="82" t="s">
        <v>23</v>
      </c>
    </row>
    <row r="7" customFormat="false" ht="15" hidden="false" customHeight="false" outlineLevel="0" collapsed="false">
      <c r="A7" s="84"/>
      <c r="B7" s="85"/>
      <c r="C7" s="86"/>
      <c r="D7" s="87"/>
      <c r="E7" s="85" t="s">
        <v>52</v>
      </c>
    </row>
    <row r="8" customFormat="false" ht="15" hidden="false" customHeight="false" outlineLevel="0" collapsed="false">
      <c r="A8" s="88" t="s">
        <v>24</v>
      </c>
      <c r="B8" s="89" t="s">
        <v>53</v>
      </c>
      <c r="C8" s="90"/>
      <c r="D8" s="91" t="n">
        <v>2086.93</v>
      </c>
      <c r="E8" s="89" t="s">
        <v>156</v>
      </c>
    </row>
    <row r="9" customFormat="false" ht="15" hidden="false" customHeight="false" outlineLevel="0" collapsed="false">
      <c r="A9" s="92"/>
      <c r="B9" s="93"/>
      <c r="C9" s="94"/>
      <c r="D9" s="95"/>
      <c r="E9" s="93" t="s">
        <v>189</v>
      </c>
    </row>
    <row r="10" customFormat="false" ht="15" hidden="false" customHeight="false" outlineLevel="0" collapsed="false">
      <c r="A10" s="88" t="s">
        <v>27</v>
      </c>
      <c r="B10" s="89" t="s">
        <v>55</v>
      </c>
      <c r="C10" s="84"/>
      <c r="D10" s="87"/>
      <c r="E10" s="85"/>
    </row>
    <row r="11" customFormat="false" ht="15" hidden="false" customHeight="false" outlineLevel="0" collapsed="false">
      <c r="A11" s="96"/>
      <c r="B11" s="97"/>
      <c r="C11" s="98"/>
      <c r="D11" s="99"/>
      <c r="E11" s="97"/>
    </row>
    <row r="12" customFormat="false" ht="12.8" hidden="false" customHeight="false" outlineLevel="0" collapsed="false">
      <c r="A12" s="100"/>
      <c r="B12" s="101"/>
      <c r="C12" s="100"/>
      <c r="D12" s="102"/>
      <c r="E12" s="101"/>
    </row>
    <row r="13" customFormat="false" ht="12.8" hidden="false" customHeight="false" outlineLevel="0" collapsed="false">
      <c r="A13" s="78" t="s">
        <v>56</v>
      </c>
      <c r="B13" s="103" t="s">
        <v>57</v>
      </c>
      <c r="C13" s="104"/>
      <c r="D13" s="105" t="n">
        <f aca="false">D8+D11</f>
        <v>2086.93</v>
      </c>
      <c r="E13" s="106"/>
    </row>
    <row r="14" customFormat="false" ht="12.8" hidden="false" customHeight="false" outlineLevel="0" collapsed="false">
      <c r="A14" s="74"/>
      <c r="B14" s="107"/>
      <c r="C14" s="74"/>
      <c r="D14" s="108"/>
      <c r="E14" s="107"/>
    </row>
    <row r="15" customFormat="false" ht="15" hidden="false" customHeight="false" outlineLevel="0" collapsed="false">
      <c r="A15" s="109"/>
      <c r="B15" s="110" t="s">
        <v>58</v>
      </c>
      <c r="C15" s="111"/>
      <c r="D15" s="112"/>
      <c r="E15" s="113"/>
      <c r="G15" s="211"/>
    </row>
    <row r="16" customFormat="false" ht="12.8" hidden="false" customHeight="false" outlineLevel="0" collapsed="false">
      <c r="A16" s="114"/>
      <c r="B16" s="115" t="s">
        <v>59</v>
      </c>
      <c r="C16" s="116" t="s">
        <v>21</v>
      </c>
      <c r="D16" s="117" t="s">
        <v>22</v>
      </c>
      <c r="E16" s="115" t="s">
        <v>23</v>
      </c>
      <c r="G16" s="198"/>
    </row>
    <row r="17" customFormat="false" ht="12.8" hidden="false" customHeight="false" outlineLevel="0" collapsed="false">
      <c r="A17" s="118" t="s">
        <v>24</v>
      </c>
      <c r="B17" s="119" t="s">
        <v>60</v>
      </c>
      <c r="C17" s="120"/>
      <c r="D17" s="121" t="n">
        <f aca="false">(16*22)-(D13*6%)</f>
        <v>226.7842</v>
      </c>
      <c r="E17" s="119" t="s">
        <v>61</v>
      </c>
    </row>
    <row r="18" customFormat="false" ht="12.8" hidden="false" customHeight="false" outlineLevel="0" collapsed="false">
      <c r="A18" s="118" t="s">
        <v>27</v>
      </c>
      <c r="B18" s="119" t="s">
        <v>62</v>
      </c>
      <c r="C18" s="120" t="n">
        <v>0</v>
      </c>
      <c r="D18" s="121" t="n">
        <f aca="false">22*24.86</f>
        <v>546.92</v>
      </c>
      <c r="E18" s="119" t="s">
        <v>73</v>
      </c>
      <c r="H18" s="184"/>
    </row>
    <row r="19" customFormat="false" ht="12.8" hidden="false" customHeight="false" outlineLevel="0" collapsed="false">
      <c r="A19" s="118" t="s">
        <v>34</v>
      </c>
      <c r="B19" s="119" t="s">
        <v>190</v>
      </c>
      <c r="C19" s="120"/>
      <c r="D19" s="121" t="n">
        <v>18.83</v>
      </c>
      <c r="E19" s="119" t="s">
        <v>191</v>
      </c>
      <c r="H19" s="184"/>
    </row>
    <row r="20" customFormat="false" ht="12.8" hidden="false" customHeight="false" outlineLevel="0" collapsed="false">
      <c r="A20" s="118" t="s">
        <v>65</v>
      </c>
      <c r="B20" s="119" t="s">
        <v>66</v>
      </c>
      <c r="C20" s="120" t="n">
        <v>0</v>
      </c>
      <c r="D20" s="121" t="n">
        <v>5</v>
      </c>
      <c r="E20" s="119" t="s">
        <v>191</v>
      </c>
    </row>
    <row r="21" customFormat="false" ht="12.8" hidden="false" customHeight="false" outlineLevel="0" collapsed="false">
      <c r="A21" s="122"/>
      <c r="B21" s="115" t="s">
        <v>67</v>
      </c>
      <c r="C21" s="123" t="n">
        <f aca="false">SUM(C17:C20)</f>
        <v>0</v>
      </c>
      <c r="D21" s="117" t="n">
        <f aca="false">SUM(D17:D20)</f>
        <v>797.5342</v>
      </c>
      <c r="E21" s="119"/>
    </row>
    <row r="22" customFormat="false" ht="12.8" hidden="false" customHeight="false" outlineLevel="0" collapsed="false">
      <c r="A22" s="74"/>
      <c r="B22" s="107"/>
      <c r="C22" s="74"/>
      <c r="D22" s="108"/>
      <c r="E22" s="107"/>
    </row>
    <row r="23" customFormat="false" ht="12.8" hidden="false" customHeight="false" outlineLevel="0" collapsed="false">
      <c r="A23" s="109"/>
      <c r="B23" s="110" t="s">
        <v>68</v>
      </c>
      <c r="C23" s="111"/>
      <c r="D23" s="112"/>
      <c r="E23" s="113"/>
    </row>
    <row r="24" customFormat="false" ht="12.8" hidden="false" customHeight="false" outlineLevel="0" collapsed="false">
      <c r="A24" s="114"/>
      <c r="B24" s="115" t="s">
        <v>69</v>
      </c>
      <c r="C24" s="116" t="s">
        <v>21</v>
      </c>
      <c r="D24" s="117" t="s">
        <v>22</v>
      </c>
      <c r="E24" s="115" t="s">
        <v>23</v>
      </c>
    </row>
    <row r="25" customFormat="false" ht="12.8" hidden="false" customHeight="false" outlineLevel="0" collapsed="false">
      <c r="A25" s="118" t="s">
        <v>24</v>
      </c>
      <c r="B25" s="119" t="s">
        <v>70</v>
      </c>
      <c r="C25" s="120" t="n">
        <v>0.2</v>
      </c>
      <c r="D25" s="121" t="n">
        <f aca="false">D13*C25</f>
        <v>417.386</v>
      </c>
      <c r="E25" s="119" t="s">
        <v>71</v>
      </c>
    </row>
    <row r="26" customFormat="false" ht="12.8" hidden="false" customHeight="false" outlineLevel="0" collapsed="false">
      <c r="A26" s="118" t="s">
        <v>27</v>
      </c>
      <c r="B26" s="119" t="s">
        <v>72</v>
      </c>
      <c r="C26" s="120" t="n">
        <v>0.08</v>
      </c>
      <c r="D26" s="121" t="n">
        <f aca="false">D$13*C26</f>
        <v>166.9544</v>
      </c>
      <c r="E26" s="119" t="s">
        <v>73</v>
      </c>
    </row>
    <row r="27" customFormat="false" ht="12.8" hidden="false" customHeight="false" outlineLevel="0" collapsed="false">
      <c r="A27" s="118" t="s">
        <v>34</v>
      </c>
      <c r="B27" s="119" t="s">
        <v>74</v>
      </c>
      <c r="C27" s="120" t="n">
        <v>0.025</v>
      </c>
      <c r="D27" s="121" t="n">
        <f aca="false">D$13*C27</f>
        <v>52.17325</v>
      </c>
      <c r="E27" s="119" t="s">
        <v>75</v>
      </c>
    </row>
    <row r="28" customFormat="false" ht="12.8" hidden="false" customHeight="false" outlineLevel="0" collapsed="false">
      <c r="A28" s="118" t="s">
        <v>65</v>
      </c>
      <c r="B28" s="119" t="s">
        <v>76</v>
      </c>
      <c r="C28" s="120" t="n">
        <v>0.01</v>
      </c>
      <c r="D28" s="121" t="n">
        <f aca="false">D$13*C28</f>
        <v>20.8693</v>
      </c>
      <c r="E28" s="119" t="s">
        <v>77</v>
      </c>
    </row>
    <row r="29" customFormat="false" ht="12.8" hidden="false" customHeight="false" outlineLevel="0" collapsed="false">
      <c r="A29" s="118" t="s">
        <v>78</v>
      </c>
      <c r="B29" s="119" t="s">
        <v>79</v>
      </c>
      <c r="C29" s="120" t="n">
        <v>0.025</v>
      </c>
      <c r="D29" s="121" t="n">
        <f aca="false">D$13*C29</f>
        <v>52.17325</v>
      </c>
      <c r="E29" s="119" t="s">
        <v>80</v>
      </c>
    </row>
    <row r="30" customFormat="false" ht="12.8" hidden="false" customHeight="false" outlineLevel="0" collapsed="false">
      <c r="A30" s="118" t="s">
        <v>81</v>
      </c>
      <c r="B30" s="119" t="s">
        <v>82</v>
      </c>
      <c r="C30" s="120" t="n">
        <v>0.002</v>
      </c>
      <c r="D30" s="121" t="n">
        <f aca="false">D$13*C30</f>
        <v>4.17386</v>
      </c>
      <c r="E30" s="119" t="s">
        <v>83</v>
      </c>
    </row>
    <row r="31" customFormat="false" ht="12.8" hidden="false" customHeight="false" outlineLevel="0" collapsed="false">
      <c r="A31" s="118" t="s">
        <v>84</v>
      </c>
      <c r="B31" s="119" t="s">
        <v>85</v>
      </c>
      <c r="C31" s="120" t="n">
        <v>0.006</v>
      </c>
      <c r="D31" s="121" t="n">
        <f aca="false">D$13*C31</f>
        <v>12.52158</v>
      </c>
      <c r="E31" s="119" t="s">
        <v>86</v>
      </c>
    </row>
    <row r="32" customFormat="false" ht="12.8" hidden="false" customHeight="false" outlineLevel="0" collapsed="false">
      <c r="A32" s="38" t="s">
        <v>87</v>
      </c>
      <c r="B32" s="62" t="s">
        <v>192</v>
      </c>
      <c r="C32" s="63" t="n">
        <v>0.02</v>
      </c>
      <c r="D32" s="60" t="n">
        <f aca="false">D$13*C32</f>
        <v>41.7386</v>
      </c>
      <c r="E32" s="62" t="s">
        <v>89</v>
      </c>
    </row>
    <row r="33" customFormat="false" ht="12.8" hidden="false" customHeight="false" outlineLevel="0" collapsed="false">
      <c r="A33" s="38"/>
      <c r="B33" s="66" t="s">
        <v>90</v>
      </c>
      <c r="C33" s="67" t="n">
        <f aca="false">SUM(C25:C32)</f>
        <v>0.368</v>
      </c>
      <c r="D33" s="68" t="n">
        <f aca="false">SUM(D25:D32)</f>
        <v>767.99024</v>
      </c>
      <c r="E33" s="62"/>
    </row>
    <row r="34" customFormat="false" ht="12.8" hidden="false" customHeight="false" outlineLevel="0" collapsed="false">
      <c r="A34" s="74"/>
      <c r="B34" s="107"/>
      <c r="C34" s="74"/>
      <c r="D34" s="108"/>
      <c r="E34" s="107"/>
    </row>
    <row r="35" customFormat="false" ht="12.8" hidden="false" customHeight="false" outlineLevel="0" collapsed="false">
      <c r="A35" s="109"/>
      <c r="B35" s="110" t="s">
        <v>91</v>
      </c>
      <c r="C35" s="111"/>
      <c r="D35" s="112"/>
      <c r="E35" s="113"/>
    </row>
    <row r="36" customFormat="false" ht="12.8" hidden="false" customHeight="false" outlineLevel="0" collapsed="false">
      <c r="A36" s="114"/>
      <c r="B36" s="115"/>
      <c r="C36" s="116" t="s">
        <v>21</v>
      </c>
      <c r="D36" s="117" t="s">
        <v>22</v>
      </c>
      <c r="E36" s="115" t="s">
        <v>23</v>
      </c>
    </row>
    <row r="37" customFormat="false" ht="12.8" hidden="false" customHeight="false" outlineLevel="0" collapsed="false">
      <c r="A37" s="118" t="s">
        <v>24</v>
      </c>
      <c r="B37" s="119" t="s">
        <v>92</v>
      </c>
      <c r="C37" s="120" t="n">
        <v>0.0833</v>
      </c>
      <c r="D37" s="121" t="n">
        <f aca="false">D$13*C37</f>
        <v>173.841269</v>
      </c>
      <c r="E37" s="119" t="s">
        <v>93</v>
      </c>
    </row>
    <row r="38" customFormat="false" ht="12.8" hidden="false" customHeight="false" outlineLevel="0" collapsed="false">
      <c r="A38" s="118" t="s">
        <v>27</v>
      </c>
      <c r="B38" s="93" t="s">
        <v>94</v>
      </c>
      <c r="C38" s="124" t="n">
        <v>0.0833</v>
      </c>
      <c r="D38" s="95" t="n">
        <f aca="false">D$13*C38</f>
        <v>173.841269</v>
      </c>
      <c r="E38" s="125" t="s">
        <v>95</v>
      </c>
    </row>
    <row r="39" customFormat="false" ht="12.8" hidden="false" customHeight="false" outlineLevel="0" collapsed="false">
      <c r="A39" s="118" t="s">
        <v>34</v>
      </c>
      <c r="B39" s="119" t="s">
        <v>96</v>
      </c>
      <c r="C39" s="120" t="n">
        <f aca="false">C38/3</f>
        <v>0.0277666666666667</v>
      </c>
      <c r="D39" s="121" t="n">
        <f aca="false">D$13*C39</f>
        <v>57.9470896666667</v>
      </c>
      <c r="E39" s="119" t="s">
        <v>97</v>
      </c>
    </row>
    <row r="40" customFormat="false" ht="12.8" hidden="false" customHeight="false" outlineLevel="0" collapsed="false">
      <c r="A40" s="126"/>
      <c r="B40" s="127" t="s">
        <v>98</v>
      </c>
      <c r="C40" s="128" t="n">
        <f aca="false">SUM(C37:C39)</f>
        <v>0.194366666666667</v>
      </c>
      <c r="D40" s="129" t="n">
        <f aca="false">SUM(D37:D39)</f>
        <v>405.629627666667</v>
      </c>
      <c r="E40" s="85"/>
    </row>
    <row r="41" customFormat="false" ht="12.8" hidden="false" customHeight="false" outlineLevel="0" collapsed="false">
      <c r="A41" s="130"/>
      <c r="B41" s="131"/>
      <c r="C41" s="69"/>
      <c r="D41" s="132"/>
      <c r="E41" s="133" t="s">
        <v>99</v>
      </c>
    </row>
    <row r="42" customFormat="false" ht="12.8" hidden="false" customHeight="false" outlineLevel="0" collapsed="false">
      <c r="A42" s="134" t="s">
        <v>34</v>
      </c>
      <c r="B42" s="34" t="s">
        <v>100</v>
      </c>
      <c r="C42" s="35" t="n">
        <f aca="false">C40*C33</f>
        <v>0.0715269333333333</v>
      </c>
      <c r="D42" s="36" t="n">
        <f aca="false">D$13*C42</f>
        <v>149.271702981333</v>
      </c>
      <c r="E42" s="135" t="s">
        <v>101</v>
      </c>
    </row>
    <row r="43" customFormat="false" ht="12.8" hidden="false" customHeight="false" outlineLevel="0" collapsed="false">
      <c r="A43" s="136"/>
      <c r="B43" s="137" t="s">
        <v>102</v>
      </c>
      <c r="C43" s="35" t="n">
        <f aca="false">SUM(C40:C42)</f>
        <v>0.2658936</v>
      </c>
      <c r="D43" s="36" t="n">
        <f aca="false">SUM(D40:D42)</f>
        <v>554.901330648</v>
      </c>
      <c r="E43" s="212"/>
    </row>
    <row r="44" customFormat="false" ht="12.8" hidden="false" customHeight="false" outlineLevel="0" collapsed="false">
      <c r="A44" s="140"/>
      <c r="B44" s="141"/>
      <c r="C44" s="124"/>
      <c r="D44" s="95"/>
      <c r="E44" s="141"/>
    </row>
    <row r="45" customFormat="false" ht="12.8" hidden="false" customHeight="false" outlineLevel="0" collapsed="false">
      <c r="A45" s="23"/>
      <c r="B45" s="24" t="s">
        <v>103</v>
      </c>
      <c r="C45" s="25"/>
      <c r="D45" s="26"/>
      <c r="E45" s="27"/>
    </row>
    <row r="46" customFormat="false" ht="12.8" hidden="false" customHeight="false" outlineLevel="0" collapsed="false">
      <c r="A46" s="39"/>
      <c r="B46" s="40"/>
      <c r="C46" s="144" t="s">
        <v>21</v>
      </c>
      <c r="D46" s="42" t="s">
        <v>22</v>
      </c>
      <c r="E46" s="40" t="s">
        <v>23</v>
      </c>
    </row>
    <row r="47" customFormat="false" ht="12.8" hidden="false" customHeight="false" outlineLevel="0" collapsed="false">
      <c r="A47" s="145" t="s">
        <v>24</v>
      </c>
      <c r="B47" s="131" t="s">
        <v>104</v>
      </c>
      <c r="C47" s="69" t="n">
        <v>0.0007</v>
      </c>
      <c r="D47" s="132" t="n">
        <f aca="false">D$13*C47</f>
        <v>1.460851</v>
      </c>
      <c r="E47" s="131" t="s">
        <v>105</v>
      </c>
    </row>
    <row r="48" customFormat="false" ht="12.8" hidden="false" customHeight="false" outlineLevel="0" collapsed="false">
      <c r="A48" s="146"/>
      <c r="B48" s="64"/>
      <c r="C48" s="41"/>
      <c r="D48" s="70"/>
      <c r="E48" s="64" t="s">
        <v>106</v>
      </c>
    </row>
    <row r="49" customFormat="false" ht="12.8" hidden="false" customHeight="false" outlineLevel="0" collapsed="false">
      <c r="A49" s="33"/>
      <c r="B49" s="34"/>
      <c r="C49" s="35"/>
      <c r="D49" s="36"/>
      <c r="E49" s="34" t="s">
        <v>107</v>
      </c>
    </row>
    <row r="50" customFormat="false" ht="12.8" hidden="false" customHeight="false" outlineLevel="0" collapsed="false">
      <c r="A50" s="147"/>
      <c r="B50" s="148" t="s">
        <v>98</v>
      </c>
      <c r="C50" s="149" t="n">
        <f aca="false">SUM(C47:C49)</f>
        <v>0.0007</v>
      </c>
      <c r="D50" s="150" t="n">
        <f aca="false">SUM(D47:D49)</f>
        <v>1.460851</v>
      </c>
      <c r="E50" s="64"/>
    </row>
    <row r="51" customFormat="false" ht="12.8" hidden="false" customHeight="false" outlineLevel="0" collapsed="false">
      <c r="A51" s="130"/>
      <c r="B51" s="151"/>
      <c r="C51" s="69"/>
      <c r="D51" s="132"/>
      <c r="E51" s="133" t="s">
        <v>99</v>
      </c>
    </row>
    <row r="52" customFormat="false" ht="12.8" hidden="false" customHeight="false" outlineLevel="0" collapsed="false">
      <c r="A52" s="134" t="s">
        <v>27</v>
      </c>
      <c r="B52" s="152" t="s">
        <v>100</v>
      </c>
      <c r="C52" s="35" t="n">
        <f aca="false">C50*C33</f>
        <v>0.0002576</v>
      </c>
      <c r="D52" s="36" t="n">
        <f aca="false">D$13*C52</f>
        <v>0.537593168</v>
      </c>
      <c r="E52" s="135" t="s">
        <v>176</v>
      </c>
    </row>
    <row r="53" customFormat="false" ht="12.8" hidden="false" customHeight="false" outlineLevel="0" collapsed="false">
      <c r="A53" s="153"/>
      <c r="B53" s="137" t="s">
        <v>108</v>
      </c>
      <c r="C53" s="138" t="n">
        <f aca="false">SUM(C50:C52)</f>
        <v>0.0009576</v>
      </c>
      <c r="D53" s="139" t="n">
        <f aca="false">SUM(D50:D52)</f>
        <v>1.998444168</v>
      </c>
      <c r="E53" s="62"/>
    </row>
    <row r="54" customFormat="false" ht="12.8" hidden="false" customHeight="false" outlineLevel="0" collapsed="false">
      <c r="A54" s="74"/>
      <c r="B54" s="107"/>
      <c r="C54" s="74"/>
      <c r="D54" s="108"/>
      <c r="E54" s="107"/>
    </row>
    <row r="55" customFormat="false" ht="12.8" hidden="false" customHeight="false" outlineLevel="0" collapsed="false">
      <c r="A55" s="23"/>
      <c r="B55" s="24" t="s">
        <v>109</v>
      </c>
      <c r="C55" s="25"/>
      <c r="D55" s="26"/>
      <c r="E55" s="27"/>
    </row>
    <row r="56" customFormat="false" ht="12.8" hidden="false" customHeight="false" outlineLevel="0" collapsed="false">
      <c r="A56" s="23"/>
      <c r="B56" s="40"/>
      <c r="C56" s="154" t="s">
        <v>21</v>
      </c>
      <c r="D56" s="59" t="s">
        <v>22</v>
      </c>
      <c r="E56" s="29" t="s">
        <v>23</v>
      </c>
    </row>
    <row r="57" customFormat="false" ht="12.8" hidden="false" customHeight="false" outlineLevel="0" collapsed="false">
      <c r="A57" s="130"/>
      <c r="B57" s="131"/>
      <c r="C57" s="145"/>
      <c r="D57" s="155"/>
      <c r="E57" s="156" t="s">
        <v>110</v>
      </c>
    </row>
    <row r="58" customFormat="false" ht="12.8" hidden="false" customHeight="false" outlineLevel="0" collapsed="false">
      <c r="A58" s="157" t="s">
        <v>24</v>
      </c>
      <c r="B58" s="64" t="s">
        <v>111</v>
      </c>
      <c r="C58" s="41" t="n">
        <f aca="false">5%*8.33%</f>
        <v>0.004165</v>
      </c>
      <c r="D58" s="158" t="n">
        <f aca="false">D$13*C58</f>
        <v>8.69206345</v>
      </c>
      <c r="E58" s="156" t="s">
        <v>112</v>
      </c>
    </row>
    <row r="59" customFormat="false" ht="12.8" hidden="false" customHeight="false" outlineLevel="0" collapsed="false">
      <c r="A59" s="134"/>
      <c r="B59" s="34"/>
      <c r="C59" s="35"/>
      <c r="D59" s="159"/>
      <c r="E59" s="135" t="s">
        <v>113</v>
      </c>
    </row>
    <row r="60" customFormat="false" ht="12.8" hidden="false" customHeight="false" outlineLevel="0" collapsed="false">
      <c r="A60" s="146"/>
      <c r="B60" s="64"/>
      <c r="C60" s="41"/>
      <c r="D60" s="70"/>
      <c r="E60" s="133" t="s">
        <v>114</v>
      </c>
    </row>
    <row r="61" customFormat="false" ht="12.8" hidden="false" customHeight="false" outlineLevel="0" collapsed="false">
      <c r="A61" s="33" t="s">
        <v>27</v>
      </c>
      <c r="B61" s="34" t="s">
        <v>115</v>
      </c>
      <c r="C61" s="35" t="n">
        <f aca="false">C58*8%</f>
        <v>0.0003332</v>
      </c>
      <c r="D61" s="36" t="n">
        <f aca="false">D$13*C61</f>
        <v>0.695365076</v>
      </c>
      <c r="E61" s="135" t="s">
        <v>116</v>
      </c>
    </row>
    <row r="62" customFormat="false" ht="12.8" hidden="false" customHeight="false" outlineLevel="0" collapsed="false">
      <c r="A62" s="145"/>
      <c r="B62" s="131" t="s">
        <v>117</v>
      </c>
      <c r="C62" s="69"/>
      <c r="D62" s="132"/>
      <c r="E62" s="131" t="s">
        <v>118</v>
      </c>
    </row>
    <row r="63" customFormat="false" ht="12.8" hidden="false" customHeight="false" outlineLevel="0" collapsed="false">
      <c r="A63" s="33" t="s">
        <v>34</v>
      </c>
      <c r="B63" s="34" t="s">
        <v>119</v>
      </c>
      <c r="C63" s="35" t="n">
        <v>0.02</v>
      </c>
      <c r="D63" s="36" t="n">
        <f aca="false">D$13*C63</f>
        <v>41.7386</v>
      </c>
      <c r="E63" s="34"/>
    </row>
    <row r="64" customFormat="false" ht="12.8" hidden="false" customHeight="false" outlineLevel="0" collapsed="false">
      <c r="A64" s="145"/>
      <c r="B64" s="131"/>
      <c r="C64" s="160"/>
      <c r="D64" s="132"/>
      <c r="E64" s="133" t="s">
        <v>120</v>
      </c>
    </row>
    <row r="65" customFormat="false" ht="12.8" hidden="false" customHeight="false" outlineLevel="0" collapsed="false">
      <c r="A65" s="146" t="s">
        <v>65</v>
      </c>
      <c r="B65" s="64" t="s">
        <v>121</v>
      </c>
      <c r="C65" s="161" t="n">
        <f aca="false">(7/30)/12</f>
        <v>0.0194444444444444</v>
      </c>
      <c r="D65" s="70" t="n">
        <f aca="false">D$13*C65</f>
        <v>40.5791944444444</v>
      </c>
      <c r="E65" s="156" t="s">
        <v>122</v>
      </c>
    </row>
    <row r="66" customFormat="false" ht="12.8" hidden="false" customHeight="false" outlineLevel="0" collapsed="false">
      <c r="A66" s="33"/>
      <c r="B66" s="64"/>
      <c r="C66" s="162"/>
      <c r="D66" s="36"/>
      <c r="E66" s="156" t="s">
        <v>123</v>
      </c>
    </row>
    <row r="67" customFormat="false" ht="12.8" hidden="false" customHeight="false" outlineLevel="0" collapsed="false">
      <c r="A67" s="157" t="s">
        <v>78</v>
      </c>
      <c r="B67" s="131" t="s">
        <v>100</v>
      </c>
      <c r="C67" s="163" t="n">
        <f aca="false">C65*C33</f>
        <v>0.00715555555555556</v>
      </c>
      <c r="D67" s="70" t="n">
        <f aca="false">D$13*C67</f>
        <v>14.9331435555556</v>
      </c>
      <c r="E67" s="131" t="s">
        <v>124</v>
      </c>
    </row>
    <row r="68" customFormat="false" ht="12.8" hidden="false" customHeight="false" outlineLevel="0" collapsed="false">
      <c r="A68" s="157"/>
      <c r="B68" s="34"/>
      <c r="C68" s="163"/>
      <c r="D68" s="164"/>
      <c r="E68" s="34" t="s">
        <v>125</v>
      </c>
    </row>
    <row r="69" customFormat="false" ht="12.8" hidden="false" customHeight="false" outlineLevel="0" collapsed="false">
      <c r="A69" s="145"/>
      <c r="B69" s="131" t="s">
        <v>117</v>
      </c>
      <c r="C69" s="69"/>
      <c r="D69" s="132"/>
      <c r="E69" s="64" t="s">
        <v>118</v>
      </c>
    </row>
    <row r="70" customFormat="false" ht="12.8" hidden="false" customHeight="false" outlineLevel="0" collapsed="false">
      <c r="A70" s="33" t="s">
        <v>81</v>
      </c>
      <c r="B70" s="34" t="s">
        <v>126</v>
      </c>
      <c r="C70" s="35" t="n">
        <v>0.02</v>
      </c>
      <c r="D70" s="36" t="n">
        <f aca="false">D$13*C70</f>
        <v>41.7386</v>
      </c>
      <c r="E70" s="34"/>
    </row>
    <row r="71" customFormat="false" ht="12.8" hidden="false" customHeight="false" outlineLevel="0" collapsed="false">
      <c r="A71" s="65"/>
      <c r="B71" s="66" t="s">
        <v>127</v>
      </c>
      <c r="C71" s="67" t="n">
        <f aca="false">SUM(C58:C70)</f>
        <v>0.0710982</v>
      </c>
      <c r="D71" s="68" t="n">
        <f aca="false">SUM(D58:D70)</f>
        <v>148.376966526</v>
      </c>
      <c r="E71" s="62"/>
    </row>
    <row r="72" customFormat="false" ht="12.8" hidden="false" customHeight="false" outlineLevel="0" collapsed="false">
      <c r="A72" s="140"/>
      <c r="B72" s="141"/>
      <c r="C72" s="142"/>
      <c r="D72" s="143"/>
      <c r="E72" s="141"/>
    </row>
    <row r="73" customFormat="false" ht="12.8" hidden="false" customHeight="false" outlineLevel="0" collapsed="false">
      <c r="A73" s="23"/>
      <c r="B73" s="24" t="s">
        <v>128</v>
      </c>
      <c r="C73" s="25"/>
      <c r="D73" s="26"/>
      <c r="E73" s="27"/>
    </row>
    <row r="74" customFormat="false" ht="12.8" hidden="false" customHeight="false" outlineLevel="0" collapsed="false">
      <c r="A74" s="185"/>
      <c r="B74" s="32"/>
      <c r="C74" s="186" t="s">
        <v>21</v>
      </c>
      <c r="D74" s="59" t="s">
        <v>22</v>
      </c>
      <c r="E74" s="32" t="s">
        <v>23</v>
      </c>
    </row>
    <row r="75" customFormat="false" ht="12.8" hidden="false" customHeight="false" outlineLevel="0" collapsed="false">
      <c r="A75" s="146"/>
      <c r="B75" s="64"/>
      <c r="C75" s="41"/>
      <c r="D75" s="70"/>
      <c r="E75" s="133" t="s">
        <v>114</v>
      </c>
    </row>
    <row r="76" customFormat="false" ht="12.8" hidden="false" customHeight="false" outlineLevel="0" collapsed="false">
      <c r="A76" s="146" t="s">
        <v>24</v>
      </c>
      <c r="B76" s="64" t="s">
        <v>129</v>
      </c>
      <c r="C76" s="41" t="n">
        <f aca="false">(5/30)/12</f>
        <v>0.0138888888888889</v>
      </c>
      <c r="D76" s="70" t="n">
        <f aca="false">D$13*C76</f>
        <v>28.9851388888889</v>
      </c>
      <c r="E76" s="156" t="s">
        <v>130</v>
      </c>
    </row>
    <row r="77" customFormat="false" ht="12.8" hidden="false" customHeight="false" outlineLevel="0" collapsed="false">
      <c r="A77" s="130"/>
      <c r="B77" s="131"/>
      <c r="C77" s="165"/>
      <c r="D77" s="132"/>
      <c r="E77" s="131" t="s">
        <v>131</v>
      </c>
    </row>
    <row r="78" customFormat="false" ht="12.8" hidden="false" customHeight="false" outlineLevel="0" collapsed="false">
      <c r="A78" s="157" t="s">
        <v>27</v>
      </c>
      <c r="B78" s="64" t="s">
        <v>132</v>
      </c>
      <c r="C78" s="163" t="n">
        <v>0</v>
      </c>
      <c r="D78" s="70" t="n">
        <f aca="false">D$13*C78</f>
        <v>0</v>
      </c>
      <c r="E78" s="64" t="s">
        <v>133</v>
      </c>
    </row>
    <row r="79" customFormat="false" ht="12.8" hidden="false" customHeight="false" outlineLevel="0" collapsed="false">
      <c r="A79" s="134"/>
      <c r="B79" s="34"/>
      <c r="C79" s="166"/>
      <c r="D79" s="36"/>
      <c r="E79" s="34" t="s">
        <v>134</v>
      </c>
    </row>
    <row r="80" customFormat="false" ht="12.8" hidden="false" customHeight="false" outlineLevel="0" collapsed="false">
      <c r="A80" s="146"/>
      <c r="B80" s="64"/>
      <c r="C80" s="161"/>
      <c r="D80" s="70"/>
      <c r="E80" s="167" t="s">
        <v>135</v>
      </c>
    </row>
    <row r="81" customFormat="false" ht="12.8" hidden="false" customHeight="false" outlineLevel="0" collapsed="false">
      <c r="A81" s="146" t="s">
        <v>34</v>
      </c>
      <c r="B81" s="64" t="s">
        <v>136</v>
      </c>
      <c r="C81" s="161" t="n">
        <f aca="false">(3/30)/12</f>
        <v>0.00833333333333333</v>
      </c>
      <c r="D81" s="70" t="n">
        <f aca="false">D$13*C81</f>
        <v>17.3910833333333</v>
      </c>
      <c r="E81" s="156" t="s">
        <v>137</v>
      </c>
    </row>
    <row r="82" customFormat="false" ht="12.8" hidden="false" customHeight="false" outlineLevel="0" collapsed="false">
      <c r="A82" s="33"/>
      <c r="B82" s="64"/>
      <c r="C82" s="162"/>
      <c r="D82" s="36"/>
      <c r="E82" s="156" t="s">
        <v>138</v>
      </c>
    </row>
    <row r="83" customFormat="false" ht="12.8" hidden="false" customHeight="false" outlineLevel="0" collapsed="false">
      <c r="A83" s="157" t="s">
        <v>65</v>
      </c>
      <c r="B83" s="131" t="s">
        <v>139</v>
      </c>
      <c r="C83" s="163" t="n">
        <f aca="false">(15/30)/12*0.1</f>
        <v>0.00416666666666667</v>
      </c>
      <c r="D83" s="70" t="n">
        <f aca="false">D$13*C83</f>
        <v>8.69554166666667</v>
      </c>
      <c r="E83" s="131" t="s">
        <v>140</v>
      </c>
    </row>
    <row r="84" customFormat="false" ht="12.8" hidden="false" customHeight="false" outlineLevel="0" collapsed="false">
      <c r="A84" s="157"/>
      <c r="B84" s="34"/>
      <c r="C84" s="163"/>
      <c r="D84" s="164"/>
      <c r="E84" s="34" t="s">
        <v>141</v>
      </c>
    </row>
    <row r="85" customFormat="false" ht="12.8" hidden="false" customHeight="false" outlineLevel="0" collapsed="false">
      <c r="A85" s="65"/>
      <c r="B85" s="66" t="s">
        <v>40</v>
      </c>
      <c r="C85" s="67" t="n">
        <f aca="false">SUM(C76:C84)</f>
        <v>0.0263888888888889</v>
      </c>
      <c r="D85" s="68" t="n">
        <f aca="false">SUM(D76:D84)</f>
        <v>55.0717638888889</v>
      </c>
      <c r="E85" s="62"/>
    </row>
    <row r="86" customFormat="false" ht="12.8" hidden="false" customHeight="false" outlineLevel="0" collapsed="false">
      <c r="A86" s="38" t="s">
        <v>78</v>
      </c>
      <c r="B86" s="62" t="s">
        <v>142</v>
      </c>
      <c r="C86" s="69" t="n">
        <f aca="false">C85*C33</f>
        <v>0.00971111111111111</v>
      </c>
      <c r="D86" s="70" t="n">
        <f aca="false">D$13*C86</f>
        <v>20.2664091111111</v>
      </c>
      <c r="E86" s="131" t="s">
        <v>143</v>
      </c>
    </row>
    <row r="87" customFormat="false" ht="12.8" hidden="false" customHeight="false" outlineLevel="0" collapsed="false">
      <c r="A87" s="168"/>
      <c r="B87" s="169" t="s">
        <v>144</v>
      </c>
      <c r="C87" s="168"/>
      <c r="D87" s="170" t="n">
        <f aca="false">SUM(D85:D86)</f>
        <v>75.338173</v>
      </c>
      <c r="E87" s="34" t="s">
        <v>193</v>
      </c>
    </row>
    <row r="88" customFormat="false" ht="12.8" hidden="false" customHeight="false" outlineLevel="0" collapsed="false">
      <c r="A88" s="45"/>
      <c r="B88" s="46"/>
      <c r="C88" s="45"/>
      <c r="D88" s="48"/>
      <c r="E88" s="54"/>
    </row>
    <row r="89" customFormat="false" ht="12.8" hidden="false" customHeight="false" outlineLevel="0" collapsed="false">
      <c r="A89" s="38"/>
      <c r="B89" s="66" t="s">
        <v>146</v>
      </c>
      <c r="C89" s="67"/>
      <c r="D89" s="68" t="n">
        <f aca="false">D87+D71+D53+D43+D33+D21+D13</f>
        <v>4433.069354342</v>
      </c>
      <c r="E89" s="62"/>
    </row>
    <row r="90" customFormat="false" ht="12.8" hidden="false" customHeight="false" outlineLevel="0" collapsed="false">
      <c r="A90" s="140"/>
      <c r="B90" s="82"/>
      <c r="C90" s="213"/>
      <c r="D90" s="83"/>
      <c r="E90" s="141"/>
    </row>
    <row r="91" customFormat="false" ht="15.75" hidden="false" customHeight="false" outlineLevel="0" collapsed="false">
      <c r="A91" s="140"/>
      <c r="B91" s="115" t="s">
        <v>147</v>
      </c>
      <c r="C91" s="116"/>
      <c r="D91" s="214" t="s">
        <v>148</v>
      </c>
      <c r="E91" s="215" t="n">
        <f aca="false">D89*D91</f>
        <v>8866.138708684</v>
      </c>
    </row>
    <row r="92" customFormat="false" ht="12.8" hidden="false" customHeight="false" outlineLevel="0" collapsed="false">
      <c r="A92" s="74"/>
      <c r="B92" s="107"/>
      <c r="C92" s="74"/>
      <c r="D92" s="108"/>
      <c r="E92" s="107"/>
    </row>
    <row r="93" customFormat="false" ht="12.8" hidden="false" customHeight="false" outlineLevel="0" collapsed="false">
      <c r="A93" s="23"/>
      <c r="B93" s="24" t="s">
        <v>20</v>
      </c>
      <c r="C93" s="25"/>
      <c r="D93" s="26"/>
      <c r="E93" s="27"/>
    </row>
    <row r="94" customFormat="false" ht="12.8" hidden="false" customHeight="false" outlineLevel="0" collapsed="false">
      <c r="A94" s="28"/>
      <c r="B94" s="29"/>
      <c r="C94" s="30" t="s">
        <v>21</v>
      </c>
      <c r="D94" s="31" t="s">
        <v>22</v>
      </c>
      <c r="E94" s="32" t="s">
        <v>23</v>
      </c>
    </row>
    <row r="95" customFormat="false" ht="12.8" hidden="false" customHeight="false" outlineLevel="0" collapsed="false">
      <c r="A95" s="33" t="s">
        <v>24</v>
      </c>
      <c r="B95" s="34" t="s">
        <v>25</v>
      </c>
      <c r="C95" s="35"/>
      <c r="D95" s="36" t="n">
        <f aca="false">E91*C95</f>
        <v>0</v>
      </c>
      <c r="E95" s="37" t="s">
        <v>26</v>
      </c>
    </row>
    <row r="96" customFormat="false" ht="12.8" hidden="false" customHeight="false" outlineLevel="0" collapsed="false">
      <c r="A96" s="38" t="s">
        <v>27</v>
      </c>
      <c r="B96" s="34" t="s">
        <v>28</v>
      </c>
      <c r="C96" s="35"/>
      <c r="D96" s="60" t="n">
        <f aca="false">(E91+D95)*C96</f>
        <v>0</v>
      </c>
      <c r="E96" s="37" t="s">
        <v>29</v>
      </c>
    </row>
    <row r="97" customFormat="false" ht="12.8" hidden="false" customHeight="false" outlineLevel="0" collapsed="false">
      <c r="A97" s="39"/>
      <c r="B97" s="40" t="s">
        <v>30</v>
      </c>
      <c r="C97" s="41"/>
      <c r="D97" s="42" t="n">
        <f aca="false">D95+D96</f>
        <v>0</v>
      </c>
      <c r="E97" s="43"/>
    </row>
    <row r="98" customFormat="false" ht="12.8" hidden="false" customHeight="false" outlineLevel="0" collapsed="false">
      <c r="A98" s="153" t="s">
        <v>149</v>
      </c>
      <c r="B98" s="174" t="s">
        <v>150</v>
      </c>
      <c r="C98" s="175"/>
      <c r="D98" s="176"/>
      <c r="E98" s="177"/>
    </row>
    <row r="99" customFormat="false" ht="12.8" hidden="false" customHeight="false" outlineLevel="0" collapsed="false">
      <c r="A99" s="45"/>
      <c r="B99" s="46"/>
      <c r="C99" s="47"/>
      <c r="D99" s="48"/>
      <c r="E99" s="49"/>
    </row>
    <row r="100" customFormat="false" ht="12.8" hidden="false" customHeight="false" outlineLevel="0" collapsed="false">
      <c r="A100" s="50"/>
      <c r="B100" s="51" t="s">
        <v>32</v>
      </c>
      <c r="C100" s="52"/>
      <c r="D100" s="31" t="n">
        <f aca="false">E91+D97/(1-6.65%)</f>
        <v>8866.138708684</v>
      </c>
      <c r="E100" s="53"/>
    </row>
    <row r="101" customFormat="false" ht="12.8" hidden="false" customHeight="false" outlineLevel="0" collapsed="false">
      <c r="A101" s="140"/>
      <c r="B101" s="141"/>
      <c r="C101" s="142"/>
      <c r="D101" s="143"/>
      <c r="E101" s="178"/>
    </row>
    <row r="102" customFormat="false" ht="12.8" hidden="false" customHeight="false" outlineLevel="0" collapsed="false">
      <c r="A102" s="23"/>
      <c r="B102" s="24" t="s">
        <v>33</v>
      </c>
      <c r="C102" s="56"/>
      <c r="D102" s="57"/>
      <c r="E102" s="58"/>
    </row>
    <row r="103" customFormat="false" ht="12.8" hidden="false" customHeight="false" outlineLevel="0" collapsed="false">
      <c r="A103" s="28"/>
      <c r="B103" s="29"/>
      <c r="C103" s="30" t="s">
        <v>21</v>
      </c>
      <c r="D103" s="59" t="s">
        <v>22</v>
      </c>
      <c r="E103" s="32" t="s">
        <v>23</v>
      </c>
    </row>
    <row r="104" customFormat="false" ht="13.25" hidden="false" customHeight="false" outlineLevel="0" collapsed="false">
      <c r="A104" s="33" t="s">
        <v>34</v>
      </c>
      <c r="B104" s="34" t="s">
        <v>35</v>
      </c>
      <c r="C104" s="35"/>
      <c r="D104" s="60"/>
      <c r="E104" s="61" t="s">
        <v>36</v>
      </c>
    </row>
    <row r="105" customFormat="false" ht="12.8" hidden="false" customHeight="false" outlineLevel="0" collapsed="false">
      <c r="A105" s="38"/>
      <c r="B105" s="62" t="s">
        <v>37</v>
      </c>
      <c r="C105" s="63" t="n">
        <v>0.0065</v>
      </c>
      <c r="D105" s="60" t="n">
        <f aca="false">$D$100*C105</f>
        <v>57.629901606446</v>
      </c>
      <c r="E105" s="64"/>
      <c r="G105" s="182"/>
    </row>
    <row r="106" customFormat="false" ht="12.8" hidden="false" customHeight="false" outlineLevel="0" collapsed="false">
      <c r="A106" s="38"/>
      <c r="B106" s="62" t="s">
        <v>38</v>
      </c>
      <c r="C106" s="63" t="n">
        <v>0.03</v>
      </c>
      <c r="D106" s="60" t="n">
        <f aca="false">$D$100*C106</f>
        <v>265.98416126052</v>
      </c>
      <c r="E106" s="64"/>
    </row>
    <row r="107" customFormat="false" ht="12.8" hidden="false" customHeight="false" outlineLevel="0" collapsed="false">
      <c r="A107" s="38"/>
      <c r="B107" s="62" t="s">
        <v>39</v>
      </c>
      <c r="C107" s="63" t="n">
        <v>0.03</v>
      </c>
      <c r="D107" s="60" t="n">
        <f aca="false">$D$100*C107</f>
        <v>265.98416126052</v>
      </c>
      <c r="E107" s="64"/>
    </row>
    <row r="108" customFormat="false" ht="12.8" hidden="false" customHeight="false" outlineLevel="0" collapsed="false">
      <c r="A108" s="38"/>
      <c r="B108" s="62"/>
      <c r="C108" s="63"/>
      <c r="D108" s="60"/>
      <c r="E108" s="64"/>
    </row>
    <row r="109" customFormat="false" ht="12.8" hidden="false" customHeight="false" outlineLevel="0" collapsed="false">
      <c r="A109" s="65"/>
      <c r="B109" s="66" t="s">
        <v>40</v>
      </c>
      <c r="C109" s="67" t="n">
        <f aca="false">SUM(C105:C108)</f>
        <v>0.0665</v>
      </c>
      <c r="D109" s="68" t="n">
        <f aca="false">SUM(D105:D108)</f>
        <v>589.598224127486</v>
      </c>
      <c r="E109" s="34"/>
    </row>
    <row r="110" customFormat="false" ht="12.8" hidden="false" customHeight="false" outlineLevel="0" collapsed="false">
      <c r="A110" s="38"/>
      <c r="B110" s="62"/>
      <c r="C110" s="69"/>
      <c r="D110" s="70"/>
      <c r="E110" s="62"/>
    </row>
    <row r="111" customFormat="false" ht="12.8" hidden="false" customHeight="false" outlineLevel="0" collapsed="false">
      <c r="A111" s="38"/>
      <c r="B111" s="66" t="s">
        <v>41</v>
      </c>
      <c r="C111" s="38"/>
      <c r="D111" s="68" t="n">
        <f aca="false">D109+D100</f>
        <v>9455.73693281149</v>
      </c>
      <c r="E111" s="62"/>
    </row>
    <row r="112" customFormat="false" ht="12.8" hidden="false" customHeight="false" outlineLevel="0" collapsed="false">
      <c r="A112" s="38"/>
      <c r="B112" s="66"/>
      <c r="C112" s="38"/>
      <c r="D112" s="68"/>
      <c r="E112" s="62"/>
    </row>
    <row r="113" customFormat="false" ht="12.8" hidden="false" customHeight="false" outlineLevel="0" collapsed="false">
      <c r="A113" s="38"/>
      <c r="B113" s="66"/>
      <c r="C113" s="38"/>
      <c r="D113" s="68"/>
      <c r="E113" s="62"/>
    </row>
    <row r="114" customFormat="false" ht="12.8" hidden="false" customHeight="false" outlineLevel="0" collapsed="false">
      <c r="A114" s="38"/>
      <c r="B114" s="66" t="s">
        <v>42</v>
      </c>
      <c r="C114" s="38" t="n">
        <v>12</v>
      </c>
      <c r="D114" s="68" t="n">
        <f aca="false">D111*C114</f>
        <v>113468.843193738</v>
      </c>
      <c r="E114" s="62"/>
    </row>
    <row r="115" customFormat="false" ht="9" hidden="false" customHeight="false" outlineLevel="0" collapsed="false">
      <c r="A115" s="216"/>
      <c r="B115" s="216"/>
      <c r="C115" s="216"/>
      <c r="D115" s="216"/>
      <c r="E115" s="216"/>
    </row>
    <row r="116" s="179" customFormat="true" ht="9" hidden="false" customHeight="false" outlineLevel="0" collapsed="false"/>
    <row r="117" s="179" customFormat="true" ht="9" hidden="false" customHeight="false" outlineLevel="0" collapsed="false"/>
    <row r="118" s="179" customFormat="true" ht="13.4" hidden="false" customHeight="false" outlineLevel="0" collapsed="false">
      <c r="B118" s="180" t="s">
        <v>151</v>
      </c>
    </row>
    <row r="119" s="179" customFormat="true" ht="9" hidden="false" customHeight="false" outlineLevel="0" collapsed="false"/>
    <row r="120" s="179" customFormat="true" ht="9" hidden="false" customHeight="false" outlineLevel="0" collapsed="false"/>
    <row r="121" s="179" customFormat="true" ht="13.8" hidden="false" customHeight="false" outlineLevel="0" collapsed="false">
      <c r="D121" s="217"/>
    </row>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9.13671875" defaultRowHeight="15" zeroHeight="false" outlineLevelRow="0" outlineLevelCol="0"/>
  <cols>
    <col collapsed="false" customWidth="true" hidden="false" outlineLevel="0" max="1" min="1" style="181" width="6.57"/>
    <col collapsed="false" customWidth="true" hidden="false" outlineLevel="0" max="2" min="2" style="179" width="57.71"/>
    <col collapsed="false" customWidth="true" hidden="false" outlineLevel="0" max="3" min="3" style="181" width="8.4"/>
    <col collapsed="false" customWidth="true" hidden="false" outlineLevel="0" max="4" min="4" style="182" width="16.29"/>
    <col collapsed="false" customWidth="true" hidden="false" outlineLevel="0" max="5" min="5" style="179" width="43.29"/>
    <col collapsed="false" customWidth="false" hidden="false" outlineLevel="0" max="1024" min="6" style="179" width="9.13"/>
  </cols>
  <sheetData>
    <row r="1" customFormat="false" ht="16.15" hidden="false" customHeight="false" outlineLevel="0" collapsed="false">
      <c r="A1" s="2" t="s">
        <v>0</v>
      </c>
      <c r="B1" s="2"/>
      <c r="C1" s="2"/>
      <c r="D1" s="2"/>
      <c r="E1" s="2"/>
    </row>
    <row r="2" customFormat="false" ht="15" hidden="false" customHeight="false" outlineLevel="0" collapsed="false">
      <c r="A2" s="72" t="s">
        <v>194</v>
      </c>
      <c r="B2" s="72"/>
      <c r="C2" s="72"/>
      <c r="D2" s="72"/>
      <c r="E2" s="72"/>
    </row>
    <row r="3" customFormat="false" ht="22.5" hidden="false" customHeight="true" outlineLevel="0" collapsed="false">
      <c r="A3" s="73" t="s">
        <v>44</v>
      </c>
      <c r="B3" s="73"/>
      <c r="C3" s="73"/>
      <c r="D3" s="73"/>
      <c r="E3" s="73"/>
    </row>
    <row r="4" customFormat="false" ht="12.8" hidden="false" customHeight="false" outlineLevel="0" collapsed="false">
      <c r="A4" s="74"/>
      <c r="B4" s="195" t="s">
        <v>195</v>
      </c>
      <c r="C4" s="75" t="s">
        <v>46</v>
      </c>
      <c r="D4" s="196" t="s">
        <v>196</v>
      </c>
      <c r="E4" s="77" t="s">
        <v>170</v>
      </c>
    </row>
    <row r="5" customFormat="false" ht="15" hidden="false" customHeight="false" outlineLevel="0" collapsed="false">
      <c r="A5" s="78"/>
      <c r="B5" s="79" t="s">
        <v>49</v>
      </c>
      <c r="C5" s="80"/>
      <c r="D5" s="80"/>
      <c r="E5" s="197" t="s">
        <v>171</v>
      </c>
    </row>
    <row r="6" customFormat="false" ht="15" hidden="false" customHeight="false" outlineLevel="0" collapsed="false">
      <c r="A6" s="72" t="n">
        <v>1</v>
      </c>
      <c r="B6" s="82" t="s">
        <v>51</v>
      </c>
      <c r="C6" s="72"/>
      <c r="D6" s="83" t="s">
        <v>22</v>
      </c>
      <c r="E6" s="197" t="s">
        <v>23</v>
      </c>
    </row>
    <row r="7" customFormat="false" ht="15" hidden="false" customHeight="false" outlineLevel="0" collapsed="false">
      <c r="A7" s="84"/>
      <c r="B7" s="85"/>
      <c r="C7" s="86"/>
      <c r="D7" s="87"/>
      <c r="E7" s="89" t="s">
        <v>52</v>
      </c>
    </row>
    <row r="8" customFormat="false" ht="15" hidden="false" customHeight="false" outlineLevel="0" collapsed="false">
      <c r="A8" s="88" t="s">
        <v>24</v>
      </c>
      <c r="B8" s="89" t="s">
        <v>53</v>
      </c>
      <c r="C8" s="90"/>
      <c r="D8" s="91" t="n">
        <v>1312.21</v>
      </c>
      <c r="E8" s="89" t="s">
        <v>156</v>
      </c>
    </row>
    <row r="9" customFormat="false" ht="15" hidden="false" customHeight="false" outlineLevel="0" collapsed="false">
      <c r="A9" s="92"/>
      <c r="B9" s="93"/>
      <c r="C9" s="94"/>
      <c r="D9" s="95"/>
      <c r="E9" s="93" t="s">
        <v>197</v>
      </c>
    </row>
    <row r="10" customFormat="false" ht="15" hidden="false" customHeight="false" outlineLevel="0" collapsed="false">
      <c r="A10" s="88" t="s">
        <v>27</v>
      </c>
      <c r="B10" s="89" t="s">
        <v>55</v>
      </c>
      <c r="C10" s="84"/>
      <c r="D10" s="87"/>
      <c r="E10" s="85"/>
    </row>
    <row r="11" customFormat="false" ht="15" hidden="false" customHeight="false" outlineLevel="0" collapsed="false">
      <c r="A11" s="88" t="s">
        <v>34</v>
      </c>
      <c r="B11" s="89" t="s">
        <v>198</v>
      </c>
      <c r="C11" s="84"/>
      <c r="D11" s="87" t="n">
        <f aca="false">D8*30%</f>
        <v>393.663</v>
      </c>
      <c r="E11" s="85"/>
    </row>
    <row r="12" customFormat="false" ht="15" hidden="false" customHeight="false" outlineLevel="0" collapsed="false">
      <c r="A12" s="96"/>
      <c r="B12" s="97"/>
      <c r="C12" s="98"/>
      <c r="D12" s="99"/>
      <c r="E12" s="97"/>
    </row>
    <row r="13" customFormat="false" ht="15" hidden="false" customHeight="false" outlineLevel="0" collapsed="false">
      <c r="A13" s="100"/>
      <c r="B13" s="101"/>
      <c r="C13" s="100"/>
      <c r="D13" s="102"/>
      <c r="E13" s="101"/>
    </row>
    <row r="14" customFormat="false" ht="15" hidden="false" customHeight="false" outlineLevel="0" collapsed="false">
      <c r="A14" s="78" t="s">
        <v>56</v>
      </c>
      <c r="B14" s="103" t="s">
        <v>57</v>
      </c>
      <c r="C14" s="104"/>
      <c r="D14" s="105" t="n">
        <f aca="false">D8+D11</f>
        <v>1705.873</v>
      </c>
      <c r="E14" s="106"/>
    </row>
    <row r="15" customFormat="false" ht="15" hidden="false" customHeight="false" outlineLevel="0" collapsed="false">
      <c r="A15" s="74"/>
      <c r="B15" s="107"/>
      <c r="C15" s="74"/>
      <c r="D15" s="108"/>
      <c r="E15" s="107"/>
    </row>
    <row r="16" customFormat="false" ht="15" hidden="false" customHeight="false" outlineLevel="0" collapsed="false">
      <c r="A16" s="109"/>
      <c r="B16" s="110" t="s">
        <v>58</v>
      </c>
      <c r="C16" s="111"/>
      <c r="D16" s="112"/>
      <c r="E16" s="113"/>
    </row>
    <row r="17" customFormat="false" ht="15" hidden="false" customHeight="false" outlineLevel="0" collapsed="false">
      <c r="A17" s="114"/>
      <c r="B17" s="115" t="s">
        <v>59</v>
      </c>
      <c r="C17" s="116" t="s">
        <v>21</v>
      </c>
      <c r="D17" s="117" t="s">
        <v>22</v>
      </c>
      <c r="E17" s="115" t="s">
        <v>23</v>
      </c>
    </row>
    <row r="18" customFormat="false" ht="15" hidden="false" customHeight="false" outlineLevel="0" collapsed="false">
      <c r="A18" s="118" t="s">
        <v>24</v>
      </c>
      <c r="B18" s="119" t="s">
        <v>60</v>
      </c>
      <c r="C18" s="120"/>
      <c r="D18" s="121" t="n">
        <f aca="false">(16*22)-(D14*6%)</f>
        <v>249.64762</v>
      </c>
      <c r="E18" s="119" t="s">
        <v>61</v>
      </c>
    </row>
    <row r="19" customFormat="false" ht="15" hidden="false" customHeight="false" outlineLevel="0" collapsed="false">
      <c r="A19" s="118" t="s">
        <v>27</v>
      </c>
      <c r="B19" s="119" t="s">
        <v>62</v>
      </c>
      <c r="C19" s="120" t="n">
        <v>0</v>
      </c>
      <c r="D19" s="121" t="n">
        <f aca="false">24.54*22</f>
        <v>539.88</v>
      </c>
      <c r="E19" s="119" t="s">
        <v>199</v>
      </c>
      <c r="H19" s="184"/>
    </row>
    <row r="20" customFormat="false" ht="15" hidden="false" customHeight="false" outlineLevel="0" collapsed="false">
      <c r="A20" s="118" t="s">
        <v>34</v>
      </c>
      <c r="B20" s="119" t="s">
        <v>157</v>
      </c>
      <c r="C20" s="120" t="n">
        <v>0</v>
      </c>
      <c r="D20" s="121" t="n">
        <v>41</v>
      </c>
      <c r="E20" s="119" t="s">
        <v>174</v>
      </c>
    </row>
    <row r="21" customFormat="false" ht="15" hidden="false" customHeight="false" outlineLevel="0" collapsed="false">
      <c r="A21" s="118" t="s">
        <v>65</v>
      </c>
      <c r="B21" s="119" t="s">
        <v>66</v>
      </c>
      <c r="C21" s="120"/>
      <c r="D21" s="121" t="n">
        <f aca="false">TELEFONISTA!D20</f>
        <v>5</v>
      </c>
      <c r="E21" s="119" t="s">
        <v>175</v>
      </c>
    </row>
    <row r="22" customFormat="false" ht="15" hidden="false" customHeight="false" outlineLevel="0" collapsed="false">
      <c r="A22" s="122"/>
      <c r="B22" s="115" t="s">
        <v>67</v>
      </c>
      <c r="C22" s="123" t="n">
        <f aca="false">SUM(C18:C21)</f>
        <v>0</v>
      </c>
      <c r="D22" s="117" t="n">
        <f aca="false">SUM(D18:D21)</f>
        <v>835.52762</v>
      </c>
      <c r="E22" s="119"/>
    </row>
    <row r="23" customFormat="false" ht="15" hidden="false" customHeight="false" outlineLevel="0" collapsed="false">
      <c r="A23" s="74"/>
      <c r="B23" s="107"/>
      <c r="C23" s="74"/>
      <c r="D23" s="108"/>
      <c r="E23" s="107"/>
    </row>
    <row r="24" customFormat="false" ht="15" hidden="false" customHeight="false" outlineLevel="0" collapsed="false">
      <c r="A24" s="109"/>
      <c r="B24" s="110" t="s">
        <v>68</v>
      </c>
      <c r="C24" s="111"/>
      <c r="D24" s="112"/>
      <c r="E24" s="113"/>
    </row>
    <row r="25" customFormat="false" ht="15" hidden="false" customHeight="false" outlineLevel="0" collapsed="false">
      <c r="A25" s="114"/>
      <c r="B25" s="115" t="s">
        <v>69</v>
      </c>
      <c r="C25" s="116" t="s">
        <v>21</v>
      </c>
      <c r="D25" s="117" t="s">
        <v>22</v>
      </c>
      <c r="E25" s="115" t="s">
        <v>23</v>
      </c>
    </row>
    <row r="26" customFormat="false" ht="15" hidden="false" customHeight="false" outlineLevel="0" collapsed="false">
      <c r="A26" s="118" t="s">
        <v>24</v>
      </c>
      <c r="B26" s="119" t="s">
        <v>70</v>
      </c>
      <c r="C26" s="120" t="n">
        <v>0.2</v>
      </c>
      <c r="D26" s="121" t="n">
        <f aca="false">D14*C26</f>
        <v>341.1746</v>
      </c>
      <c r="E26" s="119" t="s">
        <v>71</v>
      </c>
    </row>
    <row r="27" customFormat="false" ht="15" hidden="false" customHeight="false" outlineLevel="0" collapsed="false">
      <c r="A27" s="118" t="s">
        <v>27</v>
      </c>
      <c r="B27" s="119" t="s">
        <v>72</v>
      </c>
      <c r="C27" s="120" t="n">
        <v>0.08</v>
      </c>
      <c r="D27" s="121" t="n">
        <f aca="false">D$14*C27</f>
        <v>136.46984</v>
      </c>
      <c r="E27" s="119" t="s">
        <v>73</v>
      </c>
    </row>
    <row r="28" customFormat="false" ht="15" hidden="false" customHeight="false" outlineLevel="0" collapsed="false">
      <c r="A28" s="118" t="s">
        <v>34</v>
      </c>
      <c r="B28" s="119" t="s">
        <v>74</v>
      </c>
      <c r="C28" s="120" t="n">
        <v>0.025</v>
      </c>
      <c r="D28" s="121" t="n">
        <f aca="false">D$14*C28</f>
        <v>42.646825</v>
      </c>
      <c r="E28" s="119" t="s">
        <v>75</v>
      </c>
    </row>
    <row r="29" customFormat="false" ht="15" hidden="false" customHeight="false" outlineLevel="0" collapsed="false">
      <c r="A29" s="118" t="s">
        <v>65</v>
      </c>
      <c r="B29" s="119" t="s">
        <v>76</v>
      </c>
      <c r="C29" s="120" t="n">
        <v>0.01</v>
      </c>
      <c r="D29" s="121" t="n">
        <f aca="false">D$14*C29</f>
        <v>17.05873</v>
      </c>
      <c r="E29" s="119" t="s">
        <v>77</v>
      </c>
    </row>
    <row r="30" customFormat="false" ht="15" hidden="false" customHeight="false" outlineLevel="0" collapsed="false">
      <c r="A30" s="118" t="s">
        <v>78</v>
      </c>
      <c r="B30" s="119" t="s">
        <v>79</v>
      </c>
      <c r="C30" s="120" t="n">
        <v>0.025</v>
      </c>
      <c r="D30" s="121" t="n">
        <f aca="false">D$14*C30</f>
        <v>42.646825</v>
      </c>
      <c r="E30" s="119" t="s">
        <v>80</v>
      </c>
    </row>
    <row r="31" customFormat="false" ht="15" hidden="false" customHeight="false" outlineLevel="0" collapsed="false">
      <c r="A31" s="118" t="s">
        <v>81</v>
      </c>
      <c r="B31" s="119" t="s">
        <v>82</v>
      </c>
      <c r="C31" s="120" t="n">
        <v>0.002</v>
      </c>
      <c r="D31" s="121" t="n">
        <f aca="false">D$14*C31</f>
        <v>3.411746</v>
      </c>
      <c r="E31" s="119" t="s">
        <v>83</v>
      </c>
    </row>
    <row r="32" customFormat="false" ht="15" hidden="false" customHeight="false" outlineLevel="0" collapsed="false">
      <c r="A32" s="118" t="s">
        <v>84</v>
      </c>
      <c r="B32" s="119" t="s">
        <v>85</v>
      </c>
      <c r="C32" s="120" t="n">
        <v>0.006</v>
      </c>
      <c r="D32" s="121" t="n">
        <f aca="false">D$14*C32</f>
        <v>10.235238</v>
      </c>
      <c r="E32" s="119" t="s">
        <v>86</v>
      </c>
    </row>
    <row r="33" customFormat="false" ht="15" hidden="false" customHeight="false" outlineLevel="0" collapsed="false">
      <c r="A33" s="38" t="s">
        <v>87</v>
      </c>
      <c r="B33" s="62" t="s">
        <v>88</v>
      </c>
      <c r="C33" s="63" t="n">
        <f aca="false">TELEFONISTA!C32</f>
        <v>0.02</v>
      </c>
      <c r="D33" s="60" t="n">
        <f aca="false">D$14*C33</f>
        <v>34.11746</v>
      </c>
      <c r="E33" s="62" t="s">
        <v>89</v>
      </c>
    </row>
    <row r="34" customFormat="false" ht="15" hidden="false" customHeight="false" outlineLevel="0" collapsed="false">
      <c r="A34" s="38"/>
      <c r="B34" s="66" t="s">
        <v>90</v>
      </c>
      <c r="C34" s="67" t="n">
        <f aca="false">SUM(C26:C33)</f>
        <v>0.368</v>
      </c>
      <c r="D34" s="68" t="n">
        <f aca="false">SUM(D26:D33)</f>
        <v>627.761264</v>
      </c>
      <c r="E34" s="62"/>
    </row>
    <row r="35" customFormat="false" ht="15" hidden="false" customHeight="false" outlineLevel="0" collapsed="false">
      <c r="A35" s="74"/>
      <c r="B35" s="107"/>
      <c r="C35" s="74"/>
      <c r="D35" s="108"/>
      <c r="E35" s="107"/>
    </row>
    <row r="36" customFormat="false" ht="15" hidden="false" customHeight="false" outlineLevel="0" collapsed="false">
      <c r="A36" s="109"/>
      <c r="B36" s="110" t="s">
        <v>91</v>
      </c>
      <c r="C36" s="111"/>
      <c r="D36" s="112"/>
      <c r="E36" s="113"/>
    </row>
    <row r="37" customFormat="false" ht="15" hidden="false" customHeight="false" outlineLevel="0" collapsed="false">
      <c r="A37" s="114"/>
      <c r="B37" s="115"/>
      <c r="C37" s="116" t="s">
        <v>21</v>
      </c>
      <c r="D37" s="117" t="s">
        <v>22</v>
      </c>
      <c r="E37" s="115" t="s">
        <v>23</v>
      </c>
    </row>
    <row r="38" customFormat="false" ht="15" hidden="false" customHeight="false" outlineLevel="0" collapsed="false">
      <c r="A38" s="118" t="s">
        <v>24</v>
      </c>
      <c r="B38" s="119" t="s">
        <v>92</v>
      </c>
      <c r="C38" s="120" t="n">
        <v>0.0833</v>
      </c>
      <c r="D38" s="121" t="n">
        <f aca="false">D$14*C38</f>
        <v>142.0992209</v>
      </c>
      <c r="E38" s="119" t="s">
        <v>93</v>
      </c>
    </row>
    <row r="39" customFormat="false" ht="15" hidden="false" customHeight="false" outlineLevel="0" collapsed="false">
      <c r="A39" s="118" t="s">
        <v>27</v>
      </c>
      <c r="B39" s="93" t="s">
        <v>94</v>
      </c>
      <c r="C39" s="124" t="n">
        <v>0.0833</v>
      </c>
      <c r="D39" s="121" t="n">
        <f aca="false">D$14*C39</f>
        <v>142.0992209</v>
      </c>
      <c r="E39" s="125" t="s">
        <v>95</v>
      </c>
    </row>
    <row r="40" customFormat="false" ht="15" hidden="false" customHeight="false" outlineLevel="0" collapsed="false">
      <c r="A40" s="118" t="s">
        <v>34</v>
      </c>
      <c r="B40" s="119" t="s">
        <v>96</v>
      </c>
      <c r="C40" s="120" t="n">
        <v>0.0278</v>
      </c>
      <c r="D40" s="121" t="n">
        <f aca="false">D$14*C40</f>
        <v>47.4232694</v>
      </c>
      <c r="E40" s="119" t="s">
        <v>97</v>
      </c>
    </row>
    <row r="41" customFormat="false" ht="15" hidden="false" customHeight="false" outlineLevel="0" collapsed="false">
      <c r="A41" s="126"/>
      <c r="B41" s="127" t="s">
        <v>98</v>
      </c>
      <c r="C41" s="128" t="n">
        <f aca="false">SUM(C38:C40)</f>
        <v>0.1944</v>
      </c>
      <c r="D41" s="129" t="n">
        <f aca="false">SUM(D38:D40)</f>
        <v>331.6217112</v>
      </c>
      <c r="E41" s="85"/>
    </row>
    <row r="42" customFormat="false" ht="15" hidden="false" customHeight="false" outlineLevel="0" collapsed="false">
      <c r="A42" s="130"/>
      <c r="B42" s="131"/>
      <c r="C42" s="69"/>
      <c r="D42" s="132"/>
      <c r="E42" s="133" t="s">
        <v>99</v>
      </c>
    </row>
    <row r="43" customFormat="false" ht="15" hidden="false" customHeight="false" outlineLevel="0" collapsed="false">
      <c r="A43" s="134" t="s">
        <v>34</v>
      </c>
      <c r="B43" s="34" t="s">
        <v>100</v>
      </c>
      <c r="C43" s="35" t="n">
        <f aca="false">C41*C34</f>
        <v>0.0715392</v>
      </c>
      <c r="D43" s="36" t="n">
        <f aca="false">D$14*C43</f>
        <v>122.0367897216</v>
      </c>
      <c r="E43" s="135" t="s">
        <v>101</v>
      </c>
    </row>
    <row r="44" customFormat="false" ht="15" hidden="false" customHeight="false" outlineLevel="0" collapsed="false">
      <c r="A44" s="136"/>
      <c r="B44" s="137" t="s">
        <v>102</v>
      </c>
      <c r="C44" s="138" t="n">
        <f aca="false">SUM(C41:C43)</f>
        <v>0.2659392</v>
      </c>
      <c r="D44" s="139" t="n">
        <f aca="false">SUM(D41:D43)</f>
        <v>453.6585009216</v>
      </c>
      <c r="E44" s="62"/>
    </row>
    <row r="45" customFormat="false" ht="15" hidden="false" customHeight="false" outlineLevel="0" collapsed="false">
      <c r="A45" s="140"/>
      <c r="B45" s="141"/>
      <c r="C45" s="142"/>
      <c r="D45" s="143"/>
      <c r="E45" s="141"/>
    </row>
    <row r="46" customFormat="false" ht="15" hidden="false" customHeight="false" outlineLevel="0" collapsed="false">
      <c r="A46" s="23"/>
      <c r="B46" s="24" t="s">
        <v>103</v>
      </c>
      <c r="C46" s="25"/>
      <c r="D46" s="26"/>
      <c r="E46" s="27"/>
    </row>
    <row r="47" customFormat="false" ht="15" hidden="false" customHeight="false" outlineLevel="0" collapsed="false">
      <c r="A47" s="39"/>
      <c r="B47" s="40"/>
      <c r="C47" s="144" t="s">
        <v>21</v>
      </c>
      <c r="D47" s="42" t="s">
        <v>22</v>
      </c>
      <c r="E47" s="40" t="s">
        <v>23</v>
      </c>
    </row>
    <row r="48" customFormat="false" ht="15" hidden="false" customHeight="false" outlineLevel="0" collapsed="false">
      <c r="A48" s="145" t="s">
        <v>24</v>
      </c>
      <c r="B48" s="131" t="s">
        <v>104</v>
      </c>
      <c r="C48" s="69" t="n">
        <v>0.0007</v>
      </c>
      <c r="D48" s="132" t="n">
        <f aca="false">D$14*C48</f>
        <v>1.1941111</v>
      </c>
      <c r="E48" s="131" t="s">
        <v>105</v>
      </c>
    </row>
    <row r="49" customFormat="false" ht="15" hidden="false" customHeight="false" outlineLevel="0" collapsed="false">
      <c r="A49" s="146"/>
      <c r="B49" s="64"/>
      <c r="C49" s="41"/>
      <c r="D49" s="70"/>
      <c r="E49" s="64" t="s">
        <v>106</v>
      </c>
    </row>
    <row r="50" customFormat="false" ht="15" hidden="false" customHeight="false" outlineLevel="0" collapsed="false">
      <c r="A50" s="33"/>
      <c r="B50" s="34"/>
      <c r="C50" s="35"/>
      <c r="D50" s="36"/>
      <c r="E50" s="34" t="s">
        <v>107</v>
      </c>
    </row>
    <row r="51" customFormat="false" ht="15" hidden="false" customHeight="false" outlineLevel="0" collapsed="false">
      <c r="A51" s="147"/>
      <c r="B51" s="148" t="s">
        <v>98</v>
      </c>
      <c r="C51" s="149" t="n">
        <f aca="false">SUM(C48:C50)</f>
        <v>0.0007</v>
      </c>
      <c r="D51" s="150" t="n">
        <f aca="false">SUM(D48:D50)</f>
        <v>1.1941111</v>
      </c>
      <c r="E51" s="64"/>
    </row>
    <row r="52" customFormat="false" ht="15" hidden="false" customHeight="false" outlineLevel="0" collapsed="false">
      <c r="A52" s="130"/>
      <c r="B52" s="151"/>
      <c r="C52" s="69"/>
      <c r="D52" s="132"/>
      <c r="E52" s="133" t="s">
        <v>99</v>
      </c>
    </row>
    <row r="53" customFormat="false" ht="15" hidden="false" customHeight="false" outlineLevel="0" collapsed="false">
      <c r="A53" s="134" t="s">
        <v>27</v>
      </c>
      <c r="B53" s="152" t="s">
        <v>100</v>
      </c>
      <c r="C53" s="35" t="n">
        <f aca="false">C51*C34</f>
        <v>0.0002576</v>
      </c>
      <c r="D53" s="36" t="n">
        <f aca="false">D$14*C53</f>
        <v>0.4394328848</v>
      </c>
      <c r="E53" s="135" t="s">
        <v>176</v>
      </c>
    </row>
    <row r="54" customFormat="false" ht="15" hidden="false" customHeight="false" outlineLevel="0" collapsed="false">
      <c r="A54" s="153"/>
      <c r="B54" s="137" t="s">
        <v>108</v>
      </c>
      <c r="C54" s="138" t="n">
        <f aca="false">SUM(C51:C53)</f>
        <v>0.0009576</v>
      </c>
      <c r="D54" s="139" t="n">
        <f aca="false">SUM(D51:D53)</f>
        <v>1.6335439848</v>
      </c>
      <c r="E54" s="62"/>
    </row>
    <row r="55" customFormat="false" ht="15" hidden="false" customHeight="false" outlineLevel="0" collapsed="false">
      <c r="A55" s="74"/>
      <c r="B55" s="107"/>
      <c r="C55" s="74"/>
      <c r="D55" s="108"/>
      <c r="E55" s="107"/>
    </row>
    <row r="56" customFormat="false" ht="15" hidden="false" customHeight="false" outlineLevel="0" collapsed="false">
      <c r="A56" s="23"/>
      <c r="B56" s="24" t="s">
        <v>109</v>
      </c>
      <c r="C56" s="25"/>
      <c r="D56" s="26"/>
      <c r="E56" s="27"/>
    </row>
    <row r="57" customFormat="false" ht="15" hidden="false" customHeight="false" outlineLevel="0" collapsed="false">
      <c r="A57" s="23"/>
      <c r="B57" s="40"/>
      <c r="C57" s="154" t="s">
        <v>21</v>
      </c>
      <c r="D57" s="59" t="s">
        <v>22</v>
      </c>
      <c r="E57" s="29" t="s">
        <v>23</v>
      </c>
    </row>
    <row r="58" customFormat="false" ht="15" hidden="false" customHeight="false" outlineLevel="0" collapsed="false">
      <c r="A58" s="130"/>
      <c r="B58" s="131"/>
      <c r="C58" s="145"/>
      <c r="D58" s="155"/>
      <c r="E58" s="156" t="s">
        <v>110</v>
      </c>
    </row>
    <row r="59" customFormat="false" ht="15" hidden="false" customHeight="false" outlineLevel="0" collapsed="false">
      <c r="A59" s="157" t="s">
        <v>24</v>
      </c>
      <c r="B59" s="64" t="s">
        <v>111</v>
      </c>
      <c r="C59" s="41" t="n">
        <f aca="false">5%*8.33%</f>
        <v>0.004165</v>
      </c>
      <c r="D59" s="158" t="n">
        <f aca="false">D$14*C59</f>
        <v>7.104961045</v>
      </c>
      <c r="E59" s="156" t="s">
        <v>112</v>
      </c>
    </row>
    <row r="60" customFormat="false" ht="15" hidden="false" customHeight="false" outlineLevel="0" collapsed="false">
      <c r="A60" s="134"/>
      <c r="B60" s="34"/>
      <c r="C60" s="35"/>
      <c r="D60" s="159"/>
      <c r="E60" s="135" t="s">
        <v>113</v>
      </c>
    </row>
    <row r="61" customFormat="false" ht="15" hidden="false" customHeight="false" outlineLevel="0" collapsed="false">
      <c r="A61" s="146"/>
      <c r="B61" s="64"/>
      <c r="C61" s="41"/>
      <c r="D61" s="70"/>
      <c r="E61" s="133" t="s">
        <v>114</v>
      </c>
    </row>
    <row r="62" customFormat="false" ht="15" hidden="false" customHeight="false" outlineLevel="0" collapsed="false">
      <c r="A62" s="33" t="s">
        <v>27</v>
      </c>
      <c r="B62" s="34" t="s">
        <v>115</v>
      </c>
      <c r="C62" s="35" t="n">
        <f aca="false">C59*8%</f>
        <v>0.0003332</v>
      </c>
      <c r="D62" s="36" t="n">
        <f aca="false">D$14*C62</f>
        <v>0.5683968836</v>
      </c>
      <c r="E62" s="135" t="s">
        <v>116</v>
      </c>
    </row>
    <row r="63" customFormat="false" ht="15" hidden="false" customHeight="false" outlineLevel="0" collapsed="false">
      <c r="A63" s="145"/>
      <c r="B63" s="131" t="s">
        <v>117</v>
      </c>
      <c r="C63" s="69"/>
      <c r="D63" s="132"/>
      <c r="E63" s="131" t="s">
        <v>118</v>
      </c>
    </row>
    <row r="64" customFormat="false" ht="15" hidden="false" customHeight="false" outlineLevel="0" collapsed="false">
      <c r="A64" s="33" t="s">
        <v>34</v>
      </c>
      <c r="B64" s="34" t="s">
        <v>119</v>
      </c>
      <c r="C64" s="35" t="n">
        <v>0.02</v>
      </c>
      <c r="D64" s="36" t="n">
        <f aca="false">D$14*C64</f>
        <v>34.11746</v>
      </c>
      <c r="E64" s="34"/>
    </row>
    <row r="65" customFormat="false" ht="15" hidden="false" customHeight="false" outlineLevel="0" collapsed="false">
      <c r="A65" s="145"/>
      <c r="B65" s="131"/>
      <c r="C65" s="160"/>
      <c r="D65" s="132"/>
      <c r="E65" s="133" t="s">
        <v>120</v>
      </c>
    </row>
    <row r="66" customFormat="false" ht="15" hidden="false" customHeight="false" outlineLevel="0" collapsed="false">
      <c r="A66" s="146" t="s">
        <v>65</v>
      </c>
      <c r="B66" s="64" t="s">
        <v>121</v>
      </c>
      <c r="C66" s="161" t="n">
        <f aca="false">(7/30)/12</f>
        <v>0.0194444444444444</v>
      </c>
      <c r="D66" s="70" t="n">
        <f aca="false">D$14*C66</f>
        <v>33.1697527777777</v>
      </c>
      <c r="E66" s="156" t="s">
        <v>122</v>
      </c>
    </row>
    <row r="67" customFormat="false" ht="15" hidden="false" customHeight="false" outlineLevel="0" collapsed="false">
      <c r="A67" s="33"/>
      <c r="B67" s="64"/>
      <c r="C67" s="162"/>
      <c r="D67" s="36"/>
      <c r="E67" s="156" t="s">
        <v>123</v>
      </c>
    </row>
    <row r="68" customFormat="false" ht="15" hidden="false" customHeight="false" outlineLevel="0" collapsed="false">
      <c r="A68" s="157" t="s">
        <v>78</v>
      </c>
      <c r="B68" s="131" t="s">
        <v>100</v>
      </c>
      <c r="C68" s="163" t="n">
        <f aca="false">C66*C34</f>
        <v>0.00715555555555556</v>
      </c>
      <c r="D68" s="70" t="n">
        <f aca="false">D$14*C68</f>
        <v>12.2064690222222</v>
      </c>
      <c r="E68" s="131" t="s">
        <v>124</v>
      </c>
    </row>
    <row r="69" customFormat="false" ht="15" hidden="false" customHeight="false" outlineLevel="0" collapsed="false">
      <c r="A69" s="157"/>
      <c r="B69" s="34"/>
      <c r="C69" s="163"/>
      <c r="D69" s="164"/>
      <c r="E69" s="34" t="s">
        <v>125</v>
      </c>
    </row>
    <row r="70" customFormat="false" ht="15" hidden="false" customHeight="false" outlineLevel="0" collapsed="false">
      <c r="A70" s="145"/>
      <c r="B70" s="131" t="s">
        <v>117</v>
      </c>
      <c r="C70" s="69"/>
      <c r="D70" s="132"/>
      <c r="E70" s="64" t="s">
        <v>118</v>
      </c>
    </row>
    <row r="71" customFormat="false" ht="15" hidden="false" customHeight="false" outlineLevel="0" collapsed="false">
      <c r="A71" s="33" t="s">
        <v>81</v>
      </c>
      <c r="B71" s="34" t="s">
        <v>126</v>
      </c>
      <c r="C71" s="35" t="n">
        <v>0.02</v>
      </c>
      <c r="D71" s="36" t="n">
        <f aca="false">D$14*C71</f>
        <v>34.11746</v>
      </c>
      <c r="E71" s="34"/>
    </row>
    <row r="72" customFormat="false" ht="15" hidden="false" customHeight="false" outlineLevel="0" collapsed="false">
      <c r="A72" s="65"/>
      <c r="B72" s="66" t="s">
        <v>127</v>
      </c>
      <c r="C72" s="67" t="n">
        <f aca="false">SUM(C59:C71)</f>
        <v>0.0710982</v>
      </c>
      <c r="D72" s="68" t="n">
        <f aca="false">SUM(D59:D71)</f>
        <v>121.2844997286</v>
      </c>
      <c r="E72" s="62"/>
    </row>
    <row r="73" customFormat="false" ht="15" hidden="false" customHeight="false" outlineLevel="0" collapsed="false">
      <c r="A73" s="140"/>
      <c r="B73" s="141"/>
      <c r="C73" s="142"/>
      <c r="D73" s="143"/>
      <c r="E73" s="141"/>
    </row>
    <row r="74" customFormat="false" ht="15" hidden="false" customHeight="false" outlineLevel="0" collapsed="false">
      <c r="A74" s="23"/>
      <c r="B74" s="24" t="s">
        <v>128</v>
      </c>
      <c r="C74" s="25"/>
      <c r="D74" s="26"/>
      <c r="E74" s="27"/>
    </row>
    <row r="75" customFormat="false" ht="15" hidden="false" customHeight="false" outlineLevel="0" collapsed="false">
      <c r="A75" s="185"/>
      <c r="B75" s="32"/>
      <c r="C75" s="186" t="s">
        <v>21</v>
      </c>
      <c r="D75" s="59" t="s">
        <v>22</v>
      </c>
      <c r="E75" s="32" t="s">
        <v>23</v>
      </c>
    </row>
    <row r="76" customFormat="false" ht="15" hidden="false" customHeight="false" outlineLevel="0" collapsed="false">
      <c r="A76" s="146"/>
      <c r="B76" s="64"/>
      <c r="C76" s="41"/>
      <c r="D76" s="70"/>
      <c r="E76" s="133" t="s">
        <v>114</v>
      </c>
    </row>
    <row r="77" customFormat="false" ht="15" hidden="false" customHeight="false" outlineLevel="0" collapsed="false">
      <c r="A77" s="146" t="s">
        <v>24</v>
      </c>
      <c r="B77" s="64" t="s">
        <v>129</v>
      </c>
      <c r="C77" s="41" t="n">
        <f aca="false">(5/30)/12</f>
        <v>0.0138888888888889</v>
      </c>
      <c r="D77" s="70" t="n">
        <f aca="false">D$14*C77</f>
        <v>23.6926805555556</v>
      </c>
      <c r="E77" s="156" t="s">
        <v>130</v>
      </c>
    </row>
    <row r="78" customFormat="false" ht="15" hidden="false" customHeight="false" outlineLevel="0" collapsed="false">
      <c r="A78" s="130"/>
      <c r="B78" s="131"/>
      <c r="C78" s="165"/>
      <c r="D78" s="132"/>
      <c r="E78" s="131" t="s">
        <v>131</v>
      </c>
    </row>
    <row r="79" customFormat="false" ht="15" hidden="false" customHeight="false" outlineLevel="0" collapsed="false">
      <c r="A79" s="157" t="s">
        <v>27</v>
      </c>
      <c r="B79" s="64" t="s">
        <v>132</v>
      </c>
      <c r="C79" s="163" t="n">
        <v>0.00021</v>
      </c>
      <c r="D79" s="70" t="n">
        <f aca="false">D$14*C79</f>
        <v>0.35823333</v>
      </c>
      <c r="E79" s="64" t="s">
        <v>133</v>
      </c>
    </row>
    <row r="80" customFormat="false" ht="15" hidden="false" customHeight="false" outlineLevel="0" collapsed="false">
      <c r="A80" s="134"/>
      <c r="B80" s="34"/>
      <c r="C80" s="166"/>
      <c r="D80" s="36"/>
      <c r="E80" s="34" t="s">
        <v>134</v>
      </c>
    </row>
    <row r="81" customFormat="false" ht="15" hidden="false" customHeight="false" outlineLevel="0" collapsed="false">
      <c r="A81" s="146"/>
      <c r="B81" s="64"/>
      <c r="C81" s="161"/>
      <c r="D81" s="70"/>
      <c r="E81" s="167" t="s">
        <v>135</v>
      </c>
    </row>
    <row r="82" customFormat="false" ht="15" hidden="false" customHeight="false" outlineLevel="0" collapsed="false">
      <c r="A82" s="146" t="s">
        <v>34</v>
      </c>
      <c r="B82" s="64" t="s">
        <v>136</v>
      </c>
      <c r="C82" s="161" t="n">
        <f aca="false">(3/30)/12</f>
        <v>0.00833333333333333</v>
      </c>
      <c r="D82" s="70" t="n">
        <f aca="false">D$14*C82</f>
        <v>14.2156083333333</v>
      </c>
      <c r="E82" s="156" t="s">
        <v>137</v>
      </c>
    </row>
    <row r="83" customFormat="false" ht="15" hidden="false" customHeight="false" outlineLevel="0" collapsed="false">
      <c r="A83" s="33"/>
      <c r="B83" s="64"/>
      <c r="C83" s="162"/>
      <c r="D83" s="36"/>
      <c r="E83" s="156" t="s">
        <v>138</v>
      </c>
    </row>
    <row r="84" customFormat="false" ht="15" hidden="false" customHeight="false" outlineLevel="0" collapsed="false">
      <c r="A84" s="157" t="s">
        <v>65</v>
      </c>
      <c r="B84" s="131" t="s">
        <v>139</v>
      </c>
      <c r="C84" s="163" t="n">
        <f aca="false">(15/30)/12*0.1</f>
        <v>0.00416666666666667</v>
      </c>
      <c r="D84" s="70" t="n">
        <f aca="false">D$14*C84</f>
        <v>7.10780416666667</v>
      </c>
      <c r="E84" s="131" t="s">
        <v>140</v>
      </c>
    </row>
    <row r="85" customFormat="false" ht="15" hidden="false" customHeight="false" outlineLevel="0" collapsed="false">
      <c r="A85" s="157"/>
      <c r="B85" s="34"/>
      <c r="C85" s="163"/>
      <c r="D85" s="164"/>
      <c r="E85" s="34" t="s">
        <v>141</v>
      </c>
    </row>
    <row r="86" customFormat="false" ht="15" hidden="false" customHeight="false" outlineLevel="0" collapsed="false">
      <c r="A86" s="65"/>
      <c r="B86" s="66" t="s">
        <v>40</v>
      </c>
      <c r="C86" s="67" t="n">
        <f aca="false">SUM(C76:C85)</f>
        <v>0.0265988888888889</v>
      </c>
      <c r="D86" s="68" t="n">
        <f aca="false">SUM(D76:D85)</f>
        <v>45.3743263855556</v>
      </c>
      <c r="E86" s="62"/>
    </row>
    <row r="87" customFormat="false" ht="15" hidden="false" customHeight="false" outlineLevel="0" collapsed="false">
      <c r="A87" s="38" t="s">
        <v>78</v>
      </c>
      <c r="B87" s="62" t="s">
        <v>142</v>
      </c>
      <c r="C87" s="69" t="n">
        <f aca="false">12.5%*39.8%</f>
        <v>0.04975</v>
      </c>
      <c r="D87" s="70" t="n">
        <f aca="false">D$14*C87</f>
        <v>84.86718175</v>
      </c>
      <c r="E87" s="131" t="s">
        <v>143</v>
      </c>
    </row>
    <row r="88" customFormat="false" ht="15" hidden="false" customHeight="false" outlineLevel="0" collapsed="false">
      <c r="A88" s="168"/>
      <c r="B88" s="169" t="s">
        <v>144</v>
      </c>
      <c r="C88" s="168"/>
      <c r="D88" s="170" t="n">
        <f aca="false">SUM(D86:D87)</f>
        <v>130.241508135556</v>
      </c>
      <c r="E88" s="34" t="s">
        <v>145</v>
      </c>
    </row>
    <row r="89" customFormat="false" ht="15" hidden="false" customHeight="false" outlineLevel="0" collapsed="false">
      <c r="A89" s="45"/>
      <c r="B89" s="46"/>
      <c r="C89" s="45"/>
      <c r="D89" s="48"/>
      <c r="E89" s="54"/>
    </row>
    <row r="90" customFormat="false" ht="15" hidden="false" customHeight="false" outlineLevel="0" collapsed="false">
      <c r="A90" s="38"/>
      <c r="B90" s="66" t="s">
        <v>146</v>
      </c>
      <c r="C90" s="67"/>
      <c r="D90" s="68" t="n">
        <f aca="false">D88+D72+D54+D44+D34+D22+D14</f>
        <v>3875.97993677056</v>
      </c>
      <c r="E90" s="62"/>
    </row>
    <row r="91" customFormat="false" ht="15" hidden="false" customHeight="false" outlineLevel="0" collapsed="false">
      <c r="A91" s="45"/>
      <c r="B91" s="46"/>
      <c r="C91" s="171"/>
      <c r="D91" s="48"/>
      <c r="E91" s="54"/>
    </row>
    <row r="92" customFormat="false" ht="15.75" hidden="false" customHeight="false" outlineLevel="0" collapsed="false">
      <c r="A92" s="45"/>
      <c r="B92" s="66" t="s">
        <v>147</v>
      </c>
      <c r="C92" s="67"/>
      <c r="D92" s="172" t="s">
        <v>184</v>
      </c>
      <c r="E92" s="173" t="n">
        <f aca="false">D90*D92</f>
        <v>3875.97993677056</v>
      </c>
    </row>
    <row r="93" customFormat="false" ht="15" hidden="false" customHeight="false" outlineLevel="0" collapsed="false">
      <c r="A93" s="74"/>
      <c r="B93" s="107"/>
      <c r="C93" s="74"/>
      <c r="D93" s="108"/>
      <c r="E93" s="107"/>
    </row>
    <row r="94" customFormat="false" ht="15" hidden="false" customHeight="false" outlineLevel="0" collapsed="false">
      <c r="A94" s="23"/>
      <c r="B94" s="24" t="s">
        <v>20</v>
      </c>
      <c r="C94" s="25"/>
      <c r="D94" s="26"/>
      <c r="E94" s="27"/>
    </row>
    <row r="95" customFormat="false" ht="15" hidden="false" customHeight="false" outlineLevel="0" collapsed="false">
      <c r="A95" s="28"/>
      <c r="B95" s="29"/>
      <c r="C95" s="30" t="s">
        <v>21</v>
      </c>
      <c r="D95" s="31" t="s">
        <v>22</v>
      </c>
      <c r="E95" s="32" t="s">
        <v>23</v>
      </c>
    </row>
    <row r="96" customFormat="false" ht="15" hidden="false" customHeight="false" outlineLevel="0" collapsed="false">
      <c r="A96" s="33" t="s">
        <v>24</v>
      </c>
      <c r="B96" s="34" t="s">
        <v>25</v>
      </c>
      <c r="C96" s="35" t="n">
        <v>0</v>
      </c>
      <c r="D96" s="36" t="n">
        <f aca="false">E92*C96</f>
        <v>0</v>
      </c>
      <c r="E96" s="37" t="s">
        <v>26</v>
      </c>
    </row>
    <row r="97" customFormat="false" ht="15" hidden="false" customHeight="false" outlineLevel="0" collapsed="false">
      <c r="A97" s="38" t="s">
        <v>27</v>
      </c>
      <c r="B97" s="34" t="s">
        <v>28</v>
      </c>
      <c r="C97" s="35" t="n">
        <v>0</v>
      </c>
      <c r="D97" s="60" t="n">
        <f aca="false">(E92+D96)*C97</f>
        <v>0</v>
      </c>
      <c r="E97" s="37" t="s">
        <v>29</v>
      </c>
    </row>
    <row r="98" customFormat="false" ht="15" hidden="false" customHeight="false" outlineLevel="0" collapsed="false">
      <c r="A98" s="145"/>
      <c r="B98" s="40" t="s">
        <v>30</v>
      </c>
      <c r="C98" s="41"/>
      <c r="D98" s="42" t="n">
        <f aca="false">SUM(D96:D97)</f>
        <v>0</v>
      </c>
      <c r="E98" s="43"/>
    </row>
    <row r="99" customFormat="false" ht="12.8" hidden="false" customHeight="false" outlineLevel="0" collapsed="false">
      <c r="A99" s="136" t="s">
        <v>149</v>
      </c>
      <c r="B99" s="174" t="s">
        <v>150</v>
      </c>
      <c r="C99" s="175"/>
      <c r="D99" s="176"/>
      <c r="E99" s="177"/>
    </row>
    <row r="100" customFormat="false" ht="15" hidden="false" customHeight="false" outlineLevel="0" collapsed="false">
      <c r="A100" s="45"/>
      <c r="B100" s="46"/>
      <c r="C100" s="47"/>
      <c r="D100" s="48"/>
      <c r="E100" s="49"/>
    </row>
    <row r="101" customFormat="false" ht="15" hidden="false" customHeight="false" outlineLevel="0" collapsed="false">
      <c r="A101" s="50"/>
      <c r="B101" s="51" t="s">
        <v>32</v>
      </c>
      <c r="C101" s="52"/>
      <c r="D101" s="31" t="n">
        <f aca="false">(E92+D98)/(1-6.65%)</f>
        <v>4152.09420114682</v>
      </c>
      <c r="E101" s="53"/>
    </row>
    <row r="102" customFormat="false" ht="15" hidden="false" customHeight="false" outlineLevel="0" collapsed="false">
      <c r="A102" s="140"/>
      <c r="B102" s="141"/>
      <c r="C102" s="142"/>
      <c r="D102" s="143"/>
      <c r="E102" s="178"/>
    </row>
    <row r="103" customFormat="false" ht="15" hidden="false" customHeight="false" outlineLevel="0" collapsed="false">
      <c r="A103" s="23"/>
      <c r="B103" s="24" t="s">
        <v>33</v>
      </c>
      <c r="C103" s="56"/>
      <c r="D103" s="57"/>
      <c r="E103" s="58"/>
    </row>
    <row r="104" customFormat="false" ht="15" hidden="false" customHeight="false" outlineLevel="0" collapsed="false">
      <c r="A104" s="28"/>
      <c r="B104" s="29"/>
      <c r="C104" s="30" t="s">
        <v>21</v>
      </c>
      <c r="D104" s="59" t="s">
        <v>22</v>
      </c>
      <c r="E104" s="32" t="s">
        <v>23</v>
      </c>
    </row>
    <row r="105" customFormat="false" ht="15" hidden="false" customHeight="false" outlineLevel="0" collapsed="false">
      <c r="A105" s="33" t="s">
        <v>34</v>
      </c>
      <c r="B105" s="34" t="s">
        <v>35</v>
      </c>
      <c r="C105" s="35"/>
      <c r="D105" s="60"/>
      <c r="E105" s="61" t="s">
        <v>36</v>
      </c>
    </row>
    <row r="106" customFormat="false" ht="15" hidden="false" customHeight="false" outlineLevel="0" collapsed="false">
      <c r="A106" s="38"/>
      <c r="B106" s="62" t="s">
        <v>37</v>
      </c>
      <c r="C106" s="63" t="n">
        <v>0.0065</v>
      </c>
      <c r="D106" s="60" t="n">
        <f aca="false">$D$101*C106</f>
        <v>26.9886123074543</v>
      </c>
      <c r="E106" s="64"/>
    </row>
    <row r="107" customFormat="false" ht="15" hidden="false" customHeight="false" outlineLevel="0" collapsed="false">
      <c r="A107" s="38"/>
      <c r="B107" s="62" t="s">
        <v>38</v>
      </c>
      <c r="C107" s="63" t="n">
        <v>0.03</v>
      </c>
      <c r="D107" s="60" t="n">
        <f aca="false">$D$101*C107</f>
        <v>124.562826034405</v>
      </c>
      <c r="E107" s="64"/>
    </row>
    <row r="108" customFormat="false" ht="15" hidden="false" customHeight="false" outlineLevel="0" collapsed="false">
      <c r="A108" s="38"/>
      <c r="B108" s="62" t="s">
        <v>39</v>
      </c>
      <c r="C108" s="63" t="n">
        <v>0.03</v>
      </c>
      <c r="D108" s="60" t="n">
        <f aca="false">$D$101*C108</f>
        <v>124.562826034405</v>
      </c>
      <c r="E108" s="64"/>
    </row>
    <row r="109" customFormat="false" ht="15" hidden="false" customHeight="false" outlineLevel="0" collapsed="false">
      <c r="A109" s="38"/>
      <c r="B109" s="62"/>
      <c r="C109" s="63" t="n">
        <v>0</v>
      </c>
      <c r="D109" s="60" t="n">
        <f aca="false">D101*C109</f>
        <v>0</v>
      </c>
      <c r="E109" s="64"/>
    </row>
    <row r="110" customFormat="false" ht="15" hidden="false" customHeight="false" outlineLevel="0" collapsed="false">
      <c r="A110" s="65"/>
      <c r="B110" s="66" t="s">
        <v>40</v>
      </c>
      <c r="C110" s="67" t="n">
        <f aca="false">SUM(C106:C109)</f>
        <v>0.0665</v>
      </c>
      <c r="D110" s="68" t="n">
        <f aca="false">SUM(D106:D109)</f>
        <v>276.114264376263</v>
      </c>
      <c r="E110" s="34"/>
    </row>
    <row r="111" customFormat="false" ht="15" hidden="false" customHeight="false" outlineLevel="0" collapsed="false">
      <c r="A111" s="38"/>
      <c r="B111" s="62"/>
      <c r="C111" s="69"/>
      <c r="D111" s="70"/>
      <c r="E111" s="62"/>
    </row>
    <row r="112" customFormat="false" ht="15" hidden="false" customHeight="false" outlineLevel="0" collapsed="false">
      <c r="A112" s="38"/>
      <c r="B112" s="66" t="s">
        <v>41</v>
      </c>
      <c r="C112" s="38"/>
      <c r="D112" s="68" t="n">
        <f aca="false">D110+D101</f>
        <v>4428.20846552308</v>
      </c>
      <c r="E112" s="62"/>
    </row>
    <row r="113" customFormat="false" ht="15" hidden="false" customHeight="false" outlineLevel="0" collapsed="false">
      <c r="A113" s="38"/>
      <c r="B113" s="66"/>
      <c r="C113" s="38"/>
      <c r="D113" s="68"/>
      <c r="E113" s="62"/>
    </row>
    <row r="114" customFormat="false" ht="15" hidden="false" customHeight="false" outlineLevel="0" collapsed="false">
      <c r="A114" s="38"/>
      <c r="B114" s="66"/>
      <c r="C114" s="38"/>
      <c r="D114" s="68"/>
      <c r="E114" s="62"/>
    </row>
    <row r="115" customFormat="false" ht="15" hidden="false" customHeight="false" outlineLevel="0" collapsed="false">
      <c r="A115" s="38"/>
      <c r="B115" s="66" t="s">
        <v>42</v>
      </c>
      <c r="C115" s="38" t="n">
        <v>12</v>
      </c>
      <c r="D115" s="68" t="n">
        <f aca="false">D112*C115</f>
        <v>53138.501586277</v>
      </c>
      <c r="E115" s="62"/>
    </row>
    <row r="116" customFormat="false" ht="15" hidden="false" customHeight="false" outlineLevel="0" collapsed="false">
      <c r="A116" s="118"/>
      <c r="B116" s="115"/>
      <c r="C116" s="118"/>
      <c r="D116" s="117"/>
      <c r="E116" s="119"/>
    </row>
    <row r="117" s="179" customFormat="true" ht="9" hidden="false" customHeight="false" outlineLevel="0" collapsed="false"/>
    <row r="118" s="179" customFormat="true" ht="13.4" hidden="false" customHeight="false" outlineLevel="0" collapsed="false">
      <c r="B118" s="180" t="s">
        <v>151</v>
      </c>
    </row>
    <row r="119" s="179" customFormat="true" ht="9" hidden="false" customHeight="false" outlineLevel="0" collapsed="false"/>
    <row r="120" s="179" customFormat="true" ht="9" hidden="false" customHeight="false" outlineLevel="0" collapsed="false"/>
    <row r="121" s="179" customFormat="true" ht="9" hidden="false" customHeight="false" outlineLevel="0" collapsed="false"/>
    <row r="122" s="179" customFormat="true" ht="9" hidden="false" customHeight="false" outlineLevel="0" collapsed="false"/>
    <row r="123" s="179" customFormat="true" ht="9" hidden="false" customHeight="false" outlineLevel="0" collapsed="false"/>
    <row r="124" s="179" customFormat="true" ht="9" hidden="false" customHeight="false" outlineLevel="0" collapsed="false"/>
    <row r="125" s="179" customFormat="true" ht="9" hidden="false" customHeight="false" outlineLevel="0" collapsed="false"/>
    <row r="126" s="179" customFormat="true" ht="9" hidden="false" customHeight="false" outlineLevel="0" collapsed="false"/>
    <row r="127" s="179" customFormat="true" ht="9" hidden="false" customHeight="false" outlineLevel="0" collapsed="false"/>
    <row r="128" s="179" customFormat="true" ht="9" hidden="false" customHeight="false" outlineLevel="0" collapsed="false"/>
    <row r="129" s="179" customFormat="true" ht="9" hidden="false" customHeight="false" outlineLevel="0" collapsed="false"/>
    <row r="130" s="179" customFormat="true" ht="9" hidden="false" customHeight="false" outlineLevel="0" collapsed="false"/>
    <row r="131" s="179" customFormat="true" ht="9" hidden="false" customHeight="false" outlineLevel="0" collapsed="false"/>
    <row r="132" s="179" customFormat="true" ht="9" hidden="false" customHeight="false" outlineLevel="0" collapsed="false"/>
    <row r="133" s="179" customFormat="true" ht="9" hidden="false" customHeight="false" outlineLevel="0" collapsed="false"/>
    <row r="134" s="179" customFormat="true" ht="9" hidden="false" customHeight="false" outlineLevel="0" collapsed="false"/>
    <row r="135" s="179" customFormat="true" ht="9" hidden="false" customHeight="false" outlineLevel="0" collapsed="false"/>
    <row r="136" s="179" customFormat="true" ht="9" hidden="false" customHeight="false" outlineLevel="0" collapsed="false"/>
    <row r="137" s="179" customFormat="true" ht="9" hidden="false" customHeight="false" outlineLevel="0" collapsed="false"/>
    <row r="138" s="179" customFormat="true" ht="9" hidden="false" customHeight="false" outlineLevel="0" collapsed="false"/>
    <row r="139" s="179" customFormat="true" ht="9" hidden="false" customHeight="false" outlineLevel="0" collapsed="false"/>
    <row r="140" s="179" customFormat="true" ht="9" hidden="false" customHeight="false" outlineLevel="0" collapsed="false"/>
    <row r="141" s="179" customFormat="true" ht="9" hidden="false" customHeight="false" outlineLevel="0" collapsed="false"/>
    <row r="142" s="179" customFormat="true" ht="9" hidden="false" customHeight="false" outlineLevel="0" collapsed="false"/>
    <row r="143" s="179" customFormat="true" ht="9" hidden="false" customHeight="false" outlineLevel="0" collapsed="false"/>
    <row r="144" s="179" customFormat="true" ht="9" hidden="false" customHeight="false" outlineLevel="0" collapsed="false"/>
    <row r="145" s="179" customFormat="true" ht="9" hidden="false" customHeight="false" outlineLevel="0" collapsed="false"/>
    <row r="146" s="179" customFormat="true" ht="9" hidden="false" customHeight="false" outlineLevel="0" collapsed="false"/>
    <row r="147" s="179" customFormat="true" ht="9" hidden="false" customHeight="false" outlineLevel="0" collapsed="false"/>
    <row r="148" s="179" customFormat="true" ht="9" hidden="false" customHeight="false" outlineLevel="0" collapsed="false"/>
    <row r="149" s="179" customFormat="true" ht="9" hidden="false" customHeight="false" outlineLevel="0" collapsed="false"/>
    <row r="150" s="179" customFormat="true" ht="9" hidden="false" customHeight="false" outlineLevel="0" collapsed="false"/>
    <row r="151" s="179" customFormat="true" ht="9" hidden="false" customHeight="false" outlineLevel="0" collapsed="false"/>
    <row r="152" s="179" customFormat="true" ht="9" hidden="false" customHeight="false" outlineLevel="0" collapsed="false"/>
    <row r="153" s="179" customFormat="true" ht="9" hidden="false" customHeight="false" outlineLevel="0" collapsed="false"/>
    <row r="154" s="179" customFormat="true" ht="9" hidden="false" customHeight="false" outlineLevel="0" collapsed="false"/>
    <row r="155" s="179" customFormat="true" ht="9" hidden="false" customHeight="false" outlineLevel="0" collapsed="false"/>
    <row r="156" s="179" customFormat="true" ht="9" hidden="false" customHeight="false" outlineLevel="0" collapsed="false"/>
    <row r="157" s="179" customFormat="true" ht="9" hidden="false" customHeight="false" outlineLevel="0" collapsed="false"/>
    <row r="158" s="179" customFormat="true" ht="9" hidden="false" customHeight="false" outlineLevel="0" collapsed="false"/>
    <row r="159" s="179" customFormat="true" ht="9" hidden="false" customHeight="false" outlineLevel="0" collapsed="false"/>
    <row r="160" s="179" customFormat="true" ht="9" hidden="false" customHeight="false" outlineLevel="0" collapsed="false"/>
    <row r="161" s="179" customFormat="true" ht="9" hidden="false" customHeight="false" outlineLevel="0" collapsed="false"/>
    <row r="162" s="179" customFormat="true" ht="9" hidden="false" customHeight="false" outlineLevel="0" collapsed="false"/>
    <row r="163" s="179" customFormat="true" ht="9" hidden="false" customHeight="false" outlineLevel="0" collapsed="false"/>
    <row r="164" s="179" customFormat="true" ht="9" hidden="false" customHeight="false" outlineLevel="0" collapsed="false"/>
    <row r="165" s="179" customFormat="true" ht="9" hidden="false" customHeight="false" outlineLevel="0" collapsed="false"/>
    <row r="166" s="179" customFormat="true" ht="9" hidden="false" customHeight="false" outlineLevel="0" collapsed="false"/>
    <row r="167" s="179" customFormat="true" ht="9" hidden="false" customHeight="false" outlineLevel="0" collapsed="false"/>
    <row r="168" s="179" customFormat="true" ht="9" hidden="false" customHeight="false" outlineLevel="0" collapsed="false"/>
    <row r="169" s="179" customFormat="true" ht="9" hidden="false" customHeight="false" outlineLevel="0" collapsed="false"/>
    <row r="170" s="179" customFormat="true" ht="9" hidden="false" customHeight="false" outlineLevel="0" collapsed="false"/>
    <row r="171" s="179" customFormat="true" ht="9" hidden="false" customHeight="false" outlineLevel="0" collapsed="false"/>
    <row r="172" s="179" customFormat="true" ht="9" hidden="false" customHeight="false" outlineLevel="0" collapsed="false"/>
    <row r="173" s="179" customFormat="true" ht="9" hidden="false" customHeight="false" outlineLevel="0" collapsed="false"/>
    <row r="174" s="179" customFormat="true" ht="9" hidden="false" customHeight="false" outlineLevel="0" collapsed="false"/>
    <row r="175" s="179" customFormat="true" ht="9" hidden="false" customHeight="false" outlineLevel="0" collapsed="false"/>
    <row r="176" s="179" customFormat="true" ht="9" hidden="false" customHeight="false" outlineLevel="0" collapsed="false"/>
    <row r="177" s="179" customFormat="true" ht="9" hidden="false" customHeight="false" outlineLevel="0" collapsed="false"/>
    <row r="178" s="179" customFormat="true" ht="9" hidden="false" customHeight="false" outlineLevel="0" collapsed="false"/>
    <row r="179" s="179" customFormat="true" ht="9" hidden="false" customHeight="false" outlineLevel="0" collapsed="false"/>
    <row r="180" s="179" customFormat="true" ht="9" hidden="false" customHeight="false" outlineLevel="0" collapsed="false"/>
    <row r="181" s="179" customFormat="true" ht="9" hidden="false" customHeight="false" outlineLevel="0" collapsed="false"/>
    <row r="182" s="179" customFormat="true" ht="9" hidden="false" customHeight="false" outlineLevel="0" collapsed="false"/>
    <row r="183" s="179" customFormat="true" ht="9" hidden="false" customHeight="false" outlineLevel="0" collapsed="false"/>
    <row r="184" s="179" customFormat="true" ht="9" hidden="false" customHeight="false" outlineLevel="0" collapsed="false"/>
    <row r="185" s="179" customFormat="true" ht="9" hidden="false" customHeight="false" outlineLevel="0" collapsed="false"/>
    <row r="186" s="179" customFormat="true" ht="9" hidden="false" customHeight="false" outlineLevel="0" collapsed="false"/>
    <row r="187" s="179" customFormat="true" ht="9" hidden="false" customHeight="false" outlineLevel="0" collapsed="false"/>
    <row r="188" s="179" customFormat="true" ht="9" hidden="false" customHeight="false" outlineLevel="0" collapsed="false"/>
    <row r="189" s="179" customFormat="true" ht="9" hidden="false" customHeight="false" outlineLevel="0" collapsed="false"/>
    <row r="190" s="179" customFormat="true" ht="9" hidden="false" customHeight="false" outlineLevel="0" collapsed="false"/>
    <row r="191" s="179" customFormat="true" ht="9" hidden="false" customHeight="false" outlineLevel="0" collapsed="false"/>
    <row r="192" s="179" customFormat="true" ht="9" hidden="false" customHeight="false" outlineLevel="0" collapsed="false"/>
    <row r="193" s="179" customFormat="true" ht="9" hidden="false" customHeight="false" outlineLevel="0" collapsed="false"/>
    <row r="194" s="179" customFormat="true" ht="9" hidden="false" customHeight="false" outlineLevel="0" collapsed="false"/>
    <row r="195" s="179" customFormat="true" ht="9" hidden="false" customHeight="false" outlineLevel="0" collapsed="false"/>
    <row r="196" s="179" customFormat="true" ht="9" hidden="false" customHeight="false" outlineLevel="0" collapsed="false"/>
    <row r="197" s="179" customFormat="true" ht="9" hidden="false" customHeight="false" outlineLevel="0" collapsed="false"/>
    <row r="198" s="179" customFormat="true" ht="9" hidden="false" customHeight="false" outlineLevel="0" collapsed="false"/>
    <row r="199" s="179" customFormat="true" ht="9" hidden="false" customHeight="false" outlineLevel="0" collapsed="false"/>
    <row r="200" s="179" customFormat="true" ht="9" hidden="false" customHeight="false" outlineLevel="0" collapsed="false"/>
    <row r="201" s="179" customFormat="true" ht="9" hidden="false" customHeight="false" outlineLevel="0" collapsed="false"/>
    <row r="202" s="179" customFormat="true" ht="9" hidden="false" customHeight="false" outlineLevel="0" collapsed="false"/>
    <row r="203" s="179" customFormat="true" ht="9" hidden="false" customHeight="false" outlineLevel="0" collapsed="false"/>
    <row r="204" s="179" customFormat="true" ht="9" hidden="false" customHeight="false" outlineLevel="0" collapsed="false"/>
    <row r="205" s="179" customFormat="true" ht="9" hidden="false" customHeight="false" outlineLevel="0" collapsed="false"/>
    <row r="206" s="179" customFormat="true" ht="9" hidden="false" customHeight="false" outlineLevel="0" collapsed="false"/>
    <row r="207" s="179" customFormat="true" ht="9" hidden="false" customHeight="false" outlineLevel="0" collapsed="false"/>
    <row r="208" s="179" customFormat="true" ht="9" hidden="false" customHeight="false" outlineLevel="0" collapsed="false"/>
    <row r="209" s="179" customFormat="true" ht="9" hidden="false" customHeight="false" outlineLevel="0" collapsed="false"/>
    <row r="210" s="179" customFormat="true" ht="9" hidden="false" customHeight="false" outlineLevel="0" collapsed="false"/>
    <row r="211" s="179" customFormat="true" ht="9" hidden="false" customHeight="false" outlineLevel="0" collapsed="false"/>
    <row r="212" s="179" customFormat="true" ht="9" hidden="false" customHeight="false" outlineLevel="0" collapsed="false"/>
    <row r="213" s="179" customFormat="true" ht="9" hidden="false" customHeight="false" outlineLevel="0" collapsed="false"/>
    <row r="214" s="179" customFormat="true" ht="9" hidden="false" customHeight="false" outlineLevel="0" collapsed="false"/>
    <row r="215" s="179" customFormat="true" ht="9" hidden="false" customHeight="false" outlineLevel="0" collapsed="false"/>
    <row r="216" s="179" customFormat="true" ht="9" hidden="false" customHeight="false" outlineLevel="0" collapsed="false"/>
    <row r="217" s="179" customFormat="true" ht="9" hidden="false" customHeight="false" outlineLevel="0" collapsed="false"/>
    <row r="218" s="179" customFormat="true" ht="9" hidden="false" customHeight="false" outlineLevel="0" collapsed="false"/>
    <row r="219" s="179" customFormat="true" ht="9" hidden="false" customHeight="false" outlineLevel="0" collapsed="false"/>
    <row r="220" s="179" customFormat="true" ht="9" hidden="false" customHeight="false" outlineLevel="0" collapsed="false"/>
    <row r="221" s="179" customFormat="true" ht="9" hidden="false" customHeight="false" outlineLevel="0" collapsed="false"/>
    <row r="222" s="179" customFormat="true" ht="9" hidden="false" customHeight="false" outlineLevel="0" collapsed="false"/>
    <row r="223" s="179" customFormat="true" ht="9" hidden="false" customHeight="false" outlineLevel="0" collapsed="false"/>
    <row r="224" s="179" customFormat="true" ht="9" hidden="false" customHeight="false" outlineLevel="0" collapsed="false"/>
    <row r="225" s="179" customFormat="true" ht="9" hidden="false" customHeight="false" outlineLevel="0" collapsed="false"/>
    <row r="226" s="179" customFormat="true" ht="9" hidden="false" customHeight="false" outlineLevel="0" collapsed="false"/>
    <row r="227" s="179" customFormat="true" ht="9" hidden="false" customHeight="false" outlineLevel="0" collapsed="false"/>
    <row r="228" s="179" customFormat="true" ht="9" hidden="false" customHeight="false" outlineLevel="0" collapsed="false"/>
    <row r="229" s="179" customFormat="true" ht="9" hidden="false" customHeight="false" outlineLevel="0" collapsed="false"/>
    <row r="230" s="179" customFormat="true" ht="9" hidden="false" customHeight="false" outlineLevel="0" collapsed="false"/>
    <row r="231" s="179" customFormat="true" ht="9" hidden="false" customHeight="false" outlineLevel="0" collapsed="false"/>
    <row r="232" s="179" customFormat="true" ht="9" hidden="false" customHeight="false" outlineLevel="0" collapsed="false"/>
    <row r="233" s="179" customFormat="true" ht="9" hidden="false" customHeight="false" outlineLevel="0" collapsed="false"/>
    <row r="234" s="179" customFormat="true" ht="9" hidden="false" customHeight="false" outlineLevel="0" collapsed="false"/>
    <row r="235" s="179" customFormat="true" ht="9" hidden="false" customHeight="false" outlineLevel="0" collapsed="false"/>
    <row r="236" s="179" customFormat="true" ht="9" hidden="false" customHeight="false" outlineLevel="0" collapsed="false"/>
    <row r="237" s="179" customFormat="true" ht="9" hidden="false" customHeight="false" outlineLevel="0" collapsed="false"/>
    <row r="238" s="179" customFormat="true" ht="9" hidden="false" customHeight="false" outlineLevel="0" collapsed="false"/>
    <row r="239" s="179" customFormat="true" ht="9" hidden="false" customHeight="false" outlineLevel="0" collapsed="false"/>
    <row r="240" s="179" customFormat="true" ht="9" hidden="false" customHeight="false" outlineLevel="0" collapsed="false"/>
    <row r="241" s="179" customFormat="true" ht="9" hidden="false" customHeight="false" outlineLevel="0" collapsed="false"/>
    <row r="242" s="179" customFormat="true" ht="9" hidden="false" customHeight="false" outlineLevel="0" collapsed="false"/>
    <row r="243" s="179" customFormat="true" ht="9" hidden="false" customHeight="false" outlineLevel="0" collapsed="false"/>
    <row r="244" s="179" customFormat="true" ht="9" hidden="false" customHeight="false" outlineLevel="0" collapsed="false"/>
    <row r="245" s="179" customFormat="true" ht="9" hidden="false" customHeight="false" outlineLevel="0" collapsed="false"/>
    <row r="246" s="179" customFormat="true" ht="9" hidden="false" customHeight="false" outlineLevel="0" collapsed="false"/>
    <row r="247" s="179" customFormat="true" ht="9" hidden="false" customHeight="false" outlineLevel="0" collapsed="false"/>
    <row r="248" s="179" customFormat="true" ht="9" hidden="false" customHeight="false" outlineLevel="0" collapsed="false"/>
    <row r="249" s="179" customFormat="true" ht="9" hidden="false" customHeight="false" outlineLevel="0" collapsed="false"/>
    <row r="250" s="179" customFormat="true" ht="9" hidden="false" customHeight="false" outlineLevel="0" collapsed="false"/>
    <row r="251" s="179" customFormat="true" ht="9" hidden="false" customHeight="false" outlineLevel="0" collapsed="false"/>
    <row r="252" s="179" customFormat="true" ht="9" hidden="false" customHeight="false" outlineLevel="0" collapsed="false"/>
    <row r="253" s="179" customFormat="true" ht="9" hidden="false" customHeight="false" outlineLevel="0" collapsed="false"/>
    <row r="254" s="179" customFormat="true" ht="9" hidden="false" customHeight="false" outlineLevel="0" collapsed="false"/>
    <row r="255" s="179" customFormat="true" ht="9" hidden="false" customHeight="false" outlineLevel="0" collapsed="false"/>
    <row r="256" s="179" customFormat="true" ht="9" hidden="false" customHeight="false" outlineLevel="0" collapsed="false"/>
    <row r="257" s="179" customFormat="true" ht="9" hidden="false" customHeight="false" outlineLevel="0" collapsed="false"/>
    <row r="258" s="179" customFormat="true" ht="9" hidden="false" customHeight="false" outlineLevel="0" collapsed="false"/>
    <row r="259" s="179" customFormat="true" ht="9" hidden="false" customHeight="false" outlineLevel="0" collapsed="false"/>
    <row r="260" s="179" customFormat="true" ht="9" hidden="false" customHeight="false" outlineLevel="0" collapsed="false"/>
    <row r="261" s="179" customFormat="true" ht="9" hidden="false" customHeight="false" outlineLevel="0" collapsed="false"/>
    <row r="262" s="179" customFormat="true" ht="9" hidden="false" customHeight="false" outlineLevel="0" collapsed="false"/>
    <row r="263" s="179" customFormat="true" ht="9" hidden="false" customHeight="false" outlineLevel="0" collapsed="false"/>
    <row r="264" s="179" customFormat="true" ht="9" hidden="false" customHeight="false" outlineLevel="0" collapsed="false"/>
    <row r="265" s="179" customFormat="true" ht="9" hidden="false" customHeight="false" outlineLevel="0" collapsed="false"/>
    <row r="266" s="179" customFormat="true" ht="9" hidden="false" customHeight="false" outlineLevel="0" collapsed="false"/>
    <row r="267" s="179" customFormat="true" ht="9" hidden="false" customHeight="false" outlineLevel="0" collapsed="false"/>
    <row r="268" s="179" customFormat="true" ht="9" hidden="false" customHeight="false" outlineLevel="0" collapsed="false"/>
    <row r="269" s="179" customFormat="true" ht="9" hidden="false" customHeight="false" outlineLevel="0" collapsed="false"/>
    <row r="270" s="179" customFormat="true" ht="9" hidden="false" customHeight="false" outlineLevel="0" collapsed="false"/>
    <row r="271" s="179" customFormat="true" ht="9" hidden="false" customHeight="false" outlineLevel="0" collapsed="false"/>
    <row r="272" s="179" customFormat="true" ht="9" hidden="false" customHeight="false" outlineLevel="0" collapsed="false"/>
    <row r="273" s="179" customFormat="true" ht="9" hidden="false" customHeight="false" outlineLevel="0" collapsed="false"/>
    <row r="274" s="179" customFormat="true" ht="9" hidden="false" customHeight="false" outlineLevel="0" collapsed="false"/>
    <row r="275" s="179" customFormat="true" ht="9" hidden="false" customHeight="false" outlineLevel="0" collapsed="false"/>
    <row r="276" s="179" customFormat="true" ht="9" hidden="false" customHeight="false" outlineLevel="0" collapsed="false"/>
    <row r="277" s="179" customFormat="true" ht="9" hidden="false" customHeight="false" outlineLevel="0" collapsed="false"/>
    <row r="278" s="179" customFormat="true" ht="9" hidden="false" customHeight="false" outlineLevel="0" collapsed="false"/>
    <row r="279" s="179" customFormat="true" ht="9" hidden="false" customHeight="false" outlineLevel="0" collapsed="false"/>
    <row r="280" s="179" customFormat="true" ht="9" hidden="false" customHeight="false" outlineLevel="0" collapsed="false"/>
    <row r="281" s="179" customFormat="true" ht="9" hidden="false" customHeight="false" outlineLevel="0" collapsed="false"/>
    <row r="282" s="179" customFormat="true" ht="9" hidden="false" customHeight="false" outlineLevel="0" collapsed="false"/>
    <row r="283" s="179" customFormat="true" ht="9" hidden="false" customHeight="false" outlineLevel="0" collapsed="false"/>
    <row r="284" s="179" customFormat="true" ht="9" hidden="false" customHeight="false" outlineLevel="0" collapsed="false"/>
    <row r="285" s="179" customFormat="true" ht="9" hidden="false" customHeight="false" outlineLevel="0" collapsed="false"/>
    <row r="286" s="179" customFormat="true" ht="9" hidden="false" customHeight="false" outlineLevel="0" collapsed="false"/>
    <row r="287" s="179" customFormat="true" ht="9" hidden="false" customHeight="false" outlineLevel="0" collapsed="false"/>
    <row r="288" s="179" customFormat="true" ht="9" hidden="false" customHeight="false" outlineLevel="0" collapsed="false"/>
    <row r="289" s="179" customFormat="true" ht="9" hidden="false" customHeight="false" outlineLevel="0" collapsed="false"/>
    <row r="290" s="179" customFormat="true" ht="9" hidden="false" customHeight="false" outlineLevel="0" collapsed="false"/>
    <row r="291" s="179" customFormat="true" ht="9" hidden="false" customHeight="false" outlineLevel="0" collapsed="false"/>
    <row r="292" s="179" customFormat="true" ht="9" hidden="false" customHeight="false" outlineLevel="0" collapsed="false"/>
    <row r="293" s="179" customFormat="true" ht="9" hidden="false" customHeight="false" outlineLevel="0" collapsed="false"/>
    <row r="294" s="179" customFormat="true" ht="9" hidden="false" customHeight="false" outlineLevel="0" collapsed="false"/>
    <row r="295" s="179" customFormat="true" ht="9" hidden="false" customHeight="false" outlineLevel="0" collapsed="false"/>
    <row r="296" s="179" customFormat="true" ht="9" hidden="false" customHeight="false" outlineLevel="0" collapsed="false"/>
    <row r="297" s="179" customFormat="true" ht="9" hidden="false" customHeight="false" outlineLevel="0" collapsed="false"/>
    <row r="298" s="179" customFormat="true" ht="9" hidden="false" customHeight="false" outlineLevel="0" collapsed="false"/>
    <row r="299" s="179" customFormat="true" ht="9" hidden="false" customHeight="false" outlineLevel="0" collapsed="false"/>
    <row r="300" s="179" customFormat="true" ht="9" hidden="false" customHeight="false" outlineLevel="0" collapsed="false"/>
    <row r="301" s="179" customFormat="true" ht="9" hidden="false" customHeight="false" outlineLevel="0" collapsed="false"/>
    <row r="302" s="179" customFormat="true" ht="9" hidden="false" customHeight="false" outlineLevel="0" collapsed="false"/>
    <row r="303" s="179" customFormat="true" ht="9" hidden="false" customHeight="false" outlineLevel="0" collapsed="false"/>
    <row r="304" s="179" customFormat="true" ht="9" hidden="false" customHeight="false" outlineLevel="0" collapsed="false"/>
    <row r="305" s="179" customFormat="true" ht="9" hidden="false" customHeight="false" outlineLevel="0" collapsed="false"/>
    <row r="306" s="179" customFormat="true" ht="9" hidden="false" customHeight="false" outlineLevel="0" collapsed="false"/>
    <row r="307" s="179" customFormat="true" ht="9" hidden="false" customHeight="false" outlineLevel="0" collapsed="false"/>
    <row r="308" s="179" customFormat="true" ht="9" hidden="false" customHeight="false" outlineLevel="0" collapsed="false"/>
    <row r="309" s="179" customFormat="true" ht="9" hidden="false" customHeight="false" outlineLevel="0" collapsed="false"/>
    <row r="310" s="179" customFormat="true" ht="9" hidden="false" customHeight="false" outlineLevel="0" collapsed="false"/>
    <row r="311" s="179" customFormat="true" ht="9" hidden="false" customHeight="false" outlineLevel="0" collapsed="false"/>
    <row r="312" s="179" customFormat="true" ht="9" hidden="false" customHeight="false" outlineLevel="0" collapsed="false"/>
    <row r="313" s="179" customFormat="true" ht="9" hidden="false" customHeight="false" outlineLevel="0" collapsed="false"/>
    <row r="314" s="179" customFormat="true" ht="9" hidden="false" customHeight="false" outlineLevel="0" collapsed="false"/>
    <row r="315" s="179" customFormat="true" ht="9" hidden="false" customHeight="false" outlineLevel="0" collapsed="false"/>
    <row r="316" s="179" customFormat="true" ht="9" hidden="false" customHeight="false" outlineLevel="0" collapsed="false"/>
    <row r="317" s="179" customFormat="true" ht="9" hidden="false" customHeight="false" outlineLevel="0" collapsed="false"/>
    <row r="318" s="179" customFormat="true" ht="9" hidden="false" customHeight="false" outlineLevel="0" collapsed="false"/>
    <row r="319" s="179" customFormat="true" ht="9" hidden="false" customHeight="false" outlineLevel="0" collapsed="false"/>
    <row r="320" s="179" customFormat="true" ht="9" hidden="false" customHeight="false" outlineLevel="0" collapsed="false"/>
    <row r="321" s="179" customFormat="true" ht="9" hidden="false" customHeight="false" outlineLevel="0" collapsed="false"/>
    <row r="322" s="179" customFormat="true" ht="9" hidden="false" customHeight="false" outlineLevel="0" collapsed="false"/>
    <row r="323" s="179" customFormat="true" ht="9" hidden="false" customHeight="false" outlineLevel="0" collapsed="false"/>
    <row r="324" s="179" customFormat="true" ht="9" hidden="false" customHeight="false" outlineLevel="0" collapsed="false"/>
    <row r="325" s="179" customFormat="true" ht="9" hidden="false" customHeight="false" outlineLevel="0" collapsed="false"/>
    <row r="326" s="179" customFormat="true" ht="9" hidden="false" customHeight="false" outlineLevel="0" collapsed="false"/>
    <row r="327" s="179" customFormat="true" ht="9" hidden="false" customHeight="false" outlineLevel="0" collapsed="false"/>
    <row r="328" s="179" customFormat="true" ht="9" hidden="false" customHeight="false" outlineLevel="0" collapsed="false"/>
    <row r="329" s="179" customFormat="true" ht="9" hidden="false" customHeight="false" outlineLevel="0" collapsed="false"/>
    <row r="1048576" customFormat="false" ht="12.8" hidden="false" customHeight="false" outlineLevel="0" collapsed="false"/>
  </sheetData>
  <mergeCells count="3">
    <mergeCell ref="A1:E1"/>
    <mergeCell ref="A2:E2"/>
    <mergeCell ref="A3:E3"/>
  </mergeCells>
  <printOptions headings="false" gridLines="false" gridLinesSet="true" horizontalCentered="false" verticalCentered="false"/>
  <pageMargins left="0.196527777777778" right="0.196527777777778" top="0.934722222222222" bottom="0.619444444444444" header="0.669444444444444" footer="0.354166666666667"/>
  <pageSetup paperSize="9" scale="7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2041</TotalTime>
  <Application>LibreOffice/7.3.3.2$Windows_X86_64 LibreOffice_project/d1d0ea68f081ee2800a922cac8f79445e4603348</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2014-09-09T12:24:08Z</dcterms:created>
  <dc:creator>Ivan Fonseca</dc:creator>
  <dc:description/>
  <dc:language>pt-BR</dc:language>
  <cp:lastModifiedBy/>
  <cp:lastPrinted>2020-11-09T12:49:06Z</cp:lastPrinted>
  <dcterms:modified xsi:type="dcterms:W3CDTF">2023-01-23T12:48:19Z</dcterms:modified>
  <cp:revision>184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