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44.xml" ContentType="application/vnd.openxmlformats-officedocument.spreadsheetml.worksheet+xml"/>
  <Override PartName="/xl/worksheets/sheet267.xml" ContentType="application/vnd.openxmlformats-officedocument.spreadsheetml.worksheet+xml"/>
  <Override PartName="/xl/worksheets/sheet1.xml" ContentType="application/vnd.openxmlformats-officedocument.spreadsheetml.worksheet+xml"/>
  <Override PartName="/xl/worksheets/sheet45.xml" ContentType="application/vnd.openxmlformats-officedocument.spreadsheetml.worksheet+xml"/>
  <Override PartName="/xl/worksheets/sheet26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6.xml" ContentType="application/vnd.openxmlformats-officedocument.spreadsheetml.worksheet+xml"/>
  <Override PartName="/xl/worksheets/sheet269.xml" ContentType="application/vnd.openxmlformats-officedocument.spreadsheetml.worksheet+xml"/>
  <Override PartName="/xl/worksheets/sheet4.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48.xml" ContentType="application/vnd.openxmlformats-officedocument.spreadsheetml.worksheet+xml"/>
  <Override PartName="/xl/worksheets/sheet6.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283.xml" ContentType="application/vnd.openxmlformats-officedocument.spreadsheetml.worksheet+xml"/>
  <Override PartName="/xl/worksheets/sheet60.xml" ContentType="application/vnd.openxmlformats-officedocument.spreadsheetml.worksheet+xml"/>
  <Override PartName="/xl/worksheets/sheet8.xml" ContentType="application/vnd.openxmlformats-officedocument.spreadsheetml.worksheet+xml"/>
  <Override PartName="/xl/worksheets/sheet284.xml" ContentType="application/vnd.openxmlformats-officedocument.spreadsheetml.worksheet+xml"/>
  <Override PartName="/xl/worksheets/sheet61.xml" ContentType="application/vnd.openxmlformats-officedocument.spreadsheetml.worksheet+xml"/>
  <Override PartName="/xl/worksheets/sheet9.xml" ContentType="application/vnd.openxmlformats-officedocument.spreadsheetml.worksheet+xml"/>
  <Override PartName="/xl/worksheets/sheet285.xml" ContentType="application/vnd.openxmlformats-officedocument.spreadsheetml.worksheet+xml"/>
  <Override PartName="/xl/worksheets/sheet62.xml" ContentType="application/vnd.openxmlformats-officedocument.spreadsheetml.worksheet+xml"/>
  <Override PartName="/xl/worksheets/sheet233.xml" ContentType="application/vnd.openxmlformats-officedocument.spreadsheetml.worksheet+xml"/>
  <Override PartName="/xl/worksheets/sheet10.xml" ContentType="application/vnd.openxmlformats-officedocument.spreadsheetml.worksheet+xml"/>
  <Override PartName="/xl/worksheets/sheet234.xml" ContentType="application/vnd.openxmlformats-officedocument.spreadsheetml.worksheet+xml"/>
  <Override PartName="/xl/worksheets/sheet11.xml" ContentType="application/vnd.openxmlformats-officedocument.spreadsheetml.worksheet+xml"/>
  <Override PartName="/xl/worksheets/sheet235.xml" ContentType="application/vnd.openxmlformats-officedocument.spreadsheetml.worksheet+xml"/>
  <Override PartName="/xl/worksheets/sheet12.xml" ContentType="application/vnd.openxmlformats-officedocument.spreadsheetml.worksheet+xml"/>
  <Override PartName="/xl/worksheets/sheet236.xml" ContentType="application/vnd.openxmlformats-officedocument.spreadsheetml.worksheet+xml"/>
  <Override PartName="/xl/worksheets/sheet13.xml" ContentType="application/vnd.openxmlformats-officedocument.spreadsheetml.worksheet+xml"/>
  <Override PartName="/xl/worksheets/sheet237.xml" ContentType="application/vnd.openxmlformats-officedocument.spreadsheetml.worksheet+xml"/>
  <Override PartName="/xl/worksheets/sheet14.xml" ContentType="application/vnd.openxmlformats-officedocument.spreadsheetml.worksheet+xml"/>
  <Override PartName="/xl/worksheets/sheet238.xml" ContentType="application/vnd.openxmlformats-officedocument.spreadsheetml.worksheet+xml"/>
  <Override PartName="/xl/worksheets/sheet15.xml" ContentType="application/vnd.openxmlformats-officedocument.spreadsheetml.worksheet+xml"/>
  <Override PartName="/xl/worksheets/sheet23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43.xml" ContentType="application/vnd.openxmlformats-officedocument.spreadsheetml.worksheet+xml"/>
  <Override PartName="/xl/worksheets/sheet20.xml" ContentType="application/vnd.openxmlformats-officedocument.spreadsheetml.worksheet+xml"/>
  <Override PartName="/xl/worksheets/sheet244.xml" ContentType="application/vnd.openxmlformats-officedocument.spreadsheetml.worksheet+xml"/>
  <Override PartName="/xl/worksheets/sheet21.xml" ContentType="application/vnd.openxmlformats-officedocument.spreadsheetml.worksheet+xml"/>
  <Override PartName="/xl/worksheets/sheet245.xml" ContentType="application/vnd.openxmlformats-officedocument.spreadsheetml.worksheet+xml"/>
  <Override PartName="/xl/worksheets/sheet22.xml" ContentType="application/vnd.openxmlformats-officedocument.spreadsheetml.worksheet+xml"/>
  <Override PartName="/xl/worksheets/sheet246.xml" ContentType="application/vnd.openxmlformats-officedocument.spreadsheetml.worksheet+xml"/>
  <Override PartName="/xl/worksheets/sheet23.xml" ContentType="application/vnd.openxmlformats-officedocument.spreadsheetml.worksheet+xml"/>
  <Override PartName="/xl/worksheets/sheet247.xml" ContentType="application/vnd.openxmlformats-officedocument.spreadsheetml.worksheet+xml"/>
  <Override PartName="/xl/worksheets/sheet24.xml" ContentType="application/vnd.openxmlformats-officedocument.spreadsheetml.worksheet+xml"/>
  <Override PartName="/xl/worksheets/sheet248.xml" ContentType="application/vnd.openxmlformats-officedocument.spreadsheetml.worksheet+xml"/>
  <Override PartName="/xl/worksheets/sheet25.xml" ContentType="application/vnd.openxmlformats-officedocument.spreadsheetml.worksheet+xml"/>
  <Override PartName="/xl/worksheets/sheet249.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253.xml" ContentType="application/vnd.openxmlformats-officedocument.spreadsheetml.worksheet+xml"/>
  <Override PartName="/xl/worksheets/sheet30.xml" ContentType="application/vnd.openxmlformats-officedocument.spreadsheetml.worksheet+xml"/>
  <Override PartName="/xl/worksheets/sheet254.xml" ContentType="application/vnd.openxmlformats-officedocument.spreadsheetml.worksheet+xml"/>
  <Override PartName="/xl/worksheets/sheet31.xml" ContentType="application/vnd.openxmlformats-officedocument.spreadsheetml.worksheet+xml"/>
  <Override PartName="/xl/worksheets/sheet255.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256.xml" ContentType="application/vnd.openxmlformats-officedocument.spreadsheetml.worksheet+xml"/>
  <Override PartName="/xl/worksheets/sheet34.xml" ContentType="application/vnd.openxmlformats-officedocument.spreadsheetml.worksheet+xml"/>
  <Override PartName="/xl/worksheets/sheet257.xml" ContentType="application/vnd.openxmlformats-officedocument.spreadsheetml.worksheet+xml"/>
  <Override PartName="/xl/worksheets/sheet35.xml" ContentType="application/vnd.openxmlformats-officedocument.spreadsheetml.worksheet+xml"/>
  <Override PartName="/xl/worksheets/sheet258.xml" ContentType="application/vnd.openxmlformats-officedocument.spreadsheetml.worksheet+xml"/>
  <Override PartName="/xl/worksheets/sheet36.xml" ContentType="application/vnd.openxmlformats-officedocument.spreadsheetml.worksheet+xml"/>
  <Override PartName="/xl/worksheets/sheet259.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263.xml" ContentType="application/vnd.openxmlformats-officedocument.spreadsheetml.worksheet+xml"/>
  <Override PartName="/xl/worksheets/sheet41.xml" ContentType="application/vnd.openxmlformats-officedocument.spreadsheetml.worksheet+xml"/>
  <Override PartName="/xl/worksheets/sheet264.xml" ContentType="application/vnd.openxmlformats-officedocument.spreadsheetml.worksheet+xml"/>
  <Override PartName="/xl/worksheets/sheet42.xml" ContentType="application/vnd.openxmlformats-officedocument.spreadsheetml.worksheet+xml"/>
  <Override PartName="/xl/worksheets/sheet265.xml" ContentType="application/vnd.openxmlformats-officedocument.spreadsheetml.worksheet+xml"/>
  <Override PartName="/xl/worksheets/sheet43.xml" ContentType="application/vnd.openxmlformats-officedocument.spreadsheetml.worksheet+xml"/>
  <Override PartName="/xl/worksheets/sheet266.xml" ContentType="application/vnd.openxmlformats-officedocument.spreadsheetml.worksheet+xml"/>
  <Override PartName="/xl/worksheets/sheet50.xml" ContentType="application/vnd.openxmlformats-officedocument.spreadsheetml.worksheet+xml"/>
  <Override PartName="/xl/worksheets/sheet273.xml" ContentType="application/vnd.openxmlformats-officedocument.spreadsheetml.worksheet+xml"/>
  <Override PartName="/xl/worksheets/sheet51.xml" ContentType="application/vnd.openxmlformats-officedocument.spreadsheetml.worksheet+xml"/>
  <Override PartName="/xl/worksheets/sheet274.xml" ContentType="application/vnd.openxmlformats-officedocument.spreadsheetml.worksheet+xml"/>
  <Override PartName="/xl/worksheets/sheet52.xml" ContentType="application/vnd.openxmlformats-officedocument.spreadsheetml.worksheet+xml"/>
  <Override PartName="/xl/worksheets/sheet275.xml" ContentType="application/vnd.openxmlformats-officedocument.spreadsheetml.worksheet+xml"/>
  <Override PartName="/xl/worksheets/sheet53.xml" ContentType="application/vnd.openxmlformats-officedocument.spreadsheetml.worksheet+xml"/>
  <Override PartName="/xl/worksheets/sheet276.xml" ContentType="application/vnd.openxmlformats-officedocument.spreadsheetml.worksheet+xml"/>
  <Override PartName="/xl/worksheets/sheet54.xml" ContentType="application/vnd.openxmlformats-officedocument.spreadsheetml.worksheet+xml"/>
  <Override PartName="/xl/worksheets/sheet277.xml" ContentType="application/vnd.openxmlformats-officedocument.spreadsheetml.worksheet+xml"/>
  <Override PartName="/xl/worksheets/sheet55.xml" ContentType="application/vnd.openxmlformats-officedocument.spreadsheetml.worksheet+xml"/>
  <Override PartName="/xl/worksheets/sheet278.xml" ContentType="application/vnd.openxmlformats-officedocument.spreadsheetml.worksheet+xml"/>
  <Override PartName="/xl/worksheets/sheet56.xml" ContentType="application/vnd.openxmlformats-officedocument.spreadsheetml.worksheet+xml"/>
  <Override PartName="/xl/worksheets/sheet279.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3.xml" ContentType="application/vnd.openxmlformats-officedocument.spreadsheetml.worksheet+xml"/>
  <Override PartName="/xl/worksheets/sheet286.xml" ContentType="application/vnd.openxmlformats-officedocument.spreadsheetml.worksheet+xml"/>
  <Override PartName="/xl/worksheets/sheet64.xml" ContentType="application/vnd.openxmlformats-officedocument.spreadsheetml.worksheet+xml"/>
  <Override PartName="/xl/worksheets/sheet287.xml" ContentType="application/vnd.openxmlformats-officedocument.spreadsheetml.worksheet+xml"/>
  <Override PartName="/xl/worksheets/sheet65.xml" ContentType="application/vnd.openxmlformats-officedocument.spreadsheetml.worksheet+xml"/>
  <Override PartName="/xl/worksheets/sheet288.xml" ContentType="application/vnd.openxmlformats-officedocument.spreadsheetml.worksheet+xml"/>
  <Override PartName="/xl/worksheets/sheet66.xml" ContentType="application/vnd.openxmlformats-officedocument.spreadsheetml.worksheet+xml"/>
  <Override PartName="/xl/worksheets/sheet289.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293.xml" ContentType="application/vnd.openxmlformats-officedocument.spreadsheetml.worksheet+xml"/>
  <Override PartName="/xl/worksheets/sheet71.xml" ContentType="application/vnd.openxmlformats-officedocument.spreadsheetml.worksheet+xml"/>
  <Override PartName="/xl/worksheets/sheet294.xml" ContentType="application/vnd.openxmlformats-officedocument.spreadsheetml.worksheet+xml"/>
  <Override PartName="/xl/worksheets/sheet72.xml" ContentType="application/vnd.openxmlformats-officedocument.spreadsheetml.worksheet+xml"/>
  <Override PartName="/xl/worksheets/sheet295.xml" ContentType="application/vnd.openxmlformats-officedocument.spreadsheetml.worksheet+xml"/>
  <Override PartName="/xl/worksheets/sheet73.xml" ContentType="application/vnd.openxmlformats-officedocument.spreadsheetml.worksheet+xml"/>
  <Override PartName="/xl/worksheets/sheet296.xml" ContentType="application/vnd.openxmlformats-officedocument.spreadsheetml.worksheet+xml"/>
  <Override PartName="/xl/worksheets/sheet74.xml" ContentType="application/vnd.openxmlformats-officedocument.spreadsheetml.worksheet+xml"/>
  <Override PartName="/xl/worksheets/sheet297.xml" ContentType="application/vnd.openxmlformats-officedocument.spreadsheetml.worksheet+xml"/>
  <Override PartName="/xl/worksheets/sheet75.xml" ContentType="application/vnd.openxmlformats-officedocument.spreadsheetml.worksheet+xml"/>
  <Override PartName="/xl/worksheets/sheet298.xml" ContentType="application/vnd.openxmlformats-officedocument.spreadsheetml.worksheet+xml"/>
  <Override PartName="/xl/worksheets/sheet76.xml" ContentType="application/vnd.openxmlformats-officedocument.spreadsheetml.worksheet+xml"/>
  <Override PartName="/xl/worksheets/sheet299.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300.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310.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32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307.xml" ContentType="application/vnd.openxmlformats-officedocument.spreadsheetml.worksheet+xml"/>
  <Override PartName="/xl/worksheets/sheet151.xml" ContentType="application/vnd.openxmlformats-officedocument.spreadsheetml.worksheet+xml"/>
  <Override PartName="/xl/worksheets/sheet308.xml" ContentType="application/vnd.openxmlformats-officedocument.spreadsheetml.worksheet+xml"/>
  <Override PartName="/xl/worksheets/sheet152.xml" ContentType="application/vnd.openxmlformats-officedocument.spreadsheetml.worksheet+xml"/>
  <Override PartName="/xl/worksheets/sheet309.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317.xml" ContentType="application/vnd.openxmlformats-officedocument.spreadsheetml.worksheet+xml"/>
  <Override PartName="/xl/worksheets/sheet161.xml" ContentType="application/vnd.openxmlformats-officedocument.spreadsheetml.worksheet+xml"/>
  <Override PartName="/xl/worksheets/sheet318.xml" ContentType="application/vnd.openxmlformats-officedocument.spreadsheetml.worksheet+xml"/>
  <Override PartName="/xl/worksheets/sheet162.xml" ContentType="application/vnd.openxmlformats-officedocument.spreadsheetml.worksheet+xml"/>
  <Override PartName="/xl/worksheets/sheet319.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327.xml" ContentType="application/vnd.openxmlformats-officedocument.spreadsheetml.worksheet+xml"/>
  <Override PartName="/xl/worksheets/sheet171.xml" ContentType="application/vnd.openxmlformats-officedocument.spreadsheetml.worksheet+xml"/>
  <Override PartName="/xl/worksheets/sheet328.xml" ContentType="application/vnd.openxmlformats-officedocument.spreadsheetml.worksheet+xml"/>
  <Override PartName="/xl/worksheets/sheet172.xml" ContentType="application/vnd.openxmlformats-officedocument.spreadsheetml.worksheet+xml"/>
  <Override PartName="/xl/worksheets/sheet329.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337.xml" ContentType="application/vnd.openxmlformats-officedocument.spreadsheetml.worksheet+xml"/>
  <Override PartName="/xl/worksheets/sheet181.xml" ContentType="application/vnd.openxmlformats-officedocument.spreadsheetml.worksheet+xml"/>
  <Override PartName="/xl/worksheets/sheet338.xml" ContentType="application/vnd.openxmlformats-officedocument.spreadsheetml.worksheet+xml"/>
  <Override PartName="/xl/worksheets/sheet182.xml" ContentType="application/vnd.openxmlformats-officedocument.spreadsheetml.worksheet+xml"/>
  <Override PartName="/xl/worksheets/sheet339.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9"/>
  </bookViews>
  <sheets>
    <sheet name="RESUMO" sheetId="1" state="visible" r:id="rId2"/>
    <sheet name="RESUMO GERAL" sheetId="2" state="visible" r:id="rId3"/>
    <sheet name="ALMOXARIFE" sheetId="3" state="visible" r:id="rId4"/>
    <sheet name="ARTÍFICE" sheetId="4" state="visible" r:id="rId5"/>
    <sheet name="AUX DE CERIMONIAL" sheetId="5" state="visible" r:id="rId6"/>
    <sheet name="AUX DE FROTAS" sheetId="6" state="visible" r:id="rId7"/>
    <sheet name="BOMBEIRO ELETRICISTA" sheetId="7" state="visible" r:id="rId8"/>
    <sheet name="COPEIRO" sheetId="8" state="visible" r:id="rId9"/>
    <sheet name="EDITOR DE IMAGENS" sheetId="9" state="visible" r:id="rId10"/>
    <sheet name="ENCARREGADO" sheetId="10" state="visible" r:id="rId11"/>
    <sheet name="GARÇOM" sheetId="11" state="visible" r:id="rId12"/>
    <sheet name="JORNALISTA" sheetId="12" state="visible" r:id="rId13"/>
    <sheet name="MOTOBOY" sheetId="13" state="visible" r:id="rId14"/>
    <sheet name="MOTORISTA" sheetId="14" state="visible" r:id="rId15"/>
    <sheet name="PORTEIRO" sheetId="15" state="visible" r:id="rId16"/>
    <sheet name="PROGRAMADOR" sheetId="16" state="visible" r:id="rId17"/>
    <sheet name="RECEPCIONISTA" sheetId="17" state="visible" r:id="rId18"/>
    <sheet name="SERVENTE DE LIMPEZA" sheetId="18" state="visible" r:id="rId19"/>
    <sheet name="SUPORTE TI" sheetId="19" state="visible" r:id="rId20"/>
    <sheet name="TELEFONISTA" sheetId="20" state="visible" r:id="rId21"/>
    <sheet name="VIGIA DIURNO" sheetId="21" state="visible" r:id="rId22"/>
    <sheet name="VIGIA NOTURNO" sheetId="22" state="visible" r:id="rId23"/>
    <sheet name="ZELADOR" sheetId="23" state="visible" r:id="rId24"/>
    <sheet name="Planilha25" sheetId="24" state="visible" r:id="rId25"/>
    <sheet name="Planilha26" sheetId="25" state="visible" r:id="rId26"/>
    <sheet name="Planilha27" sheetId="26" state="visible" r:id="rId27"/>
    <sheet name="Planilha28" sheetId="27" state="visible" r:id="rId28"/>
    <sheet name="Planilha29" sheetId="28" state="visible" r:id="rId29"/>
    <sheet name="Planilha30" sheetId="29" state="visible" r:id="rId30"/>
    <sheet name="Planilha31" sheetId="30" state="visible" r:id="rId31"/>
    <sheet name="Planilha32" sheetId="31" state="visible" r:id="rId32"/>
    <sheet name="Planilha33" sheetId="32" state="visible" r:id="rId33"/>
    <sheet name="Planilha34" sheetId="33" state="visible" r:id="rId34"/>
    <sheet name="Planilha35" sheetId="34" state="visible" r:id="rId35"/>
    <sheet name="Planilha36" sheetId="35" state="visible" r:id="rId36"/>
    <sheet name="Planilha37" sheetId="36" state="visible" r:id="rId37"/>
    <sheet name="Planilha38" sheetId="37" state="visible" r:id="rId38"/>
    <sheet name="Planilha39" sheetId="38" state="visible" r:id="rId39"/>
    <sheet name="Planilha40" sheetId="39" state="visible" r:id="rId40"/>
    <sheet name="Planilha41" sheetId="40" state="visible" r:id="rId41"/>
    <sheet name="Planilha42" sheetId="41" state="visible" r:id="rId42"/>
    <sheet name="Planilha43" sheetId="42" state="visible" r:id="rId43"/>
    <sheet name="Planilha44" sheetId="43" state="visible" r:id="rId44"/>
    <sheet name="Planilha45" sheetId="44" state="visible" r:id="rId45"/>
    <sheet name="Planilha46" sheetId="45" state="visible" r:id="rId46"/>
    <sheet name="Planilha47" sheetId="46" state="visible" r:id="rId47"/>
    <sheet name="Planilha48" sheetId="47" state="visible" r:id="rId48"/>
    <sheet name="Planilha49" sheetId="48" state="visible" r:id="rId49"/>
    <sheet name="Planilha50" sheetId="49" state="visible" r:id="rId50"/>
    <sheet name="Planilha51" sheetId="50" state="visible" r:id="rId51"/>
    <sheet name="Planilha52" sheetId="51" state="visible" r:id="rId52"/>
    <sheet name="Planilha53" sheetId="52" state="visible" r:id="rId53"/>
    <sheet name="Planilha54" sheetId="53" state="visible" r:id="rId54"/>
    <sheet name="Planilha55" sheetId="54" state="visible" r:id="rId55"/>
    <sheet name="Planilha56" sheetId="55" state="visible" r:id="rId56"/>
    <sheet name="Planilha57" sheetId="56" state="visible" r:id="rId57"/>
    <sheet name="Planilha58" sheetId="57" state="visible" r:id="rId58"/>
    <sheet name="Planilha59" sheetId="58" state="visible" r:id="rId59"/>
    <sheet name="Planilha60" sheetId="59" state="visible" r:id="rId60"/>
    <sheet name="Planilha61" sheetId="60" state="visible" r:id="rId61"/>
    <sheet name="Planilha62" sheetId="61" state="visible" r:id="rId62"/>
    <sheet name="Planilha63" sheetId="62" state="visible" r:id="rId63"/>
    <sheet name="Planilha64" sheetId="63" state="visible" r:id="rId64"/>
    <sheet name="Planilha65" sheetId="64" state="visible" r:id="rId65"/>
    <sheet name="Planilha66" sheetId="65" state="visible" r:id="rId66"/>
    <sheet name="Planilha67" sheetId="66" state="visible" r:id="rId67"/>
    <sheet name="Planilha68" sheetId="67" state="visible" r:id="rId68"/>
    <sheet name="Planilha69" sheetId="68" state="visible" r:id="rId69"/>
    <sheet name="Planilha70" sheetId="69" state="visible" r:id="rId70"/>
    <sheet name="Planilha71" sheetId="70" state="visible" r:id="rId71"/>
    <sheet name="Planilha72" sheetId="71" state="visible" r:id="rId72"/>
    <sheet name="Planilha73" sheetId="72" state="visible" r:id="rId73"/>
    <sheet name="Planilha74" sheetId="73" state="visible" r:id="rId74"/>
    <sheet name="Planilha75" sheetId="74" state="visible" r:id="rId75"/>
    <sheet name="Planilha76" sheetId="75" state="visible" r:id="rId76"/>
    <sheet name="Planilha77" sheetId="76" state="visible" r:id="rId77"/>
    <sheet name="Planilha78" sheetId="77" state="visible" r:id="rId78"/>
    <sheet name="Planilha79" sheetId="78" state="visible" r:id="rId79"/>
    <sheet name="Planilha80" sheetId="79" state="visible" r:id="rId80"/>
    <sheet name="Planilha81" sheetId="80" state="visible" r:id="rId81"/>
    <sheet name="Planilha82" sheetId="81" state="visible" r:id="rId82"/>
    <sheet name="Planilha83" sheetId="82" state="visible" r:id="rId83"/>
    <sheet name="Planilha84" sheetId="83" state="visible" r:id="rId84"/>
    <sheet name="Planilha85" sheetId="84" state="visible" r:id="rId85"/>
    <sheet name="Planilha86" sheetId="85" state="visible" r:id="rId86"/>
    <sheet name="Planilha87" sheetId="86" state="visible" r:id="rId87"/>
    <sheet name="Planilha88" sheetId="87" state="visible" r:id="rId88"/>
    <sheet name="Planilha89" sheetId="88" state="visible" r:id="rId89"/>
    <sheet name="Planilha90" sheetId="89" state="visible" r:id="rId90"/>
    <sheet name="Planilha91" sheetId="90" state="visible" r:id="rId91"/>
    <sheet name="Planilha92" sheetId="91" state="visible" r:id="rId92"/>
    <sheet name="Planilha93" sheetId="92" state="visible" r:id="rId93"/>
    <sheet name="Planilha94" sheetId="93" state="visible" r:id="rId94"/>
    <sheet name="Planilha95" sheetId="94" state="visible" r:id="rId95"/>
    <sheet name="Planilha96" sheetId="95" state="visible" r:id="rId96"/>
    <sheet name="Planilha97" sheetId="96" state="visible" r:id="rId97"/>
    <sheet name="Planilha98" sheetId="97" state="visible" r:id="rId98"/>
    <sheet name="Planilha99" sheetId="98" state="visible" r:id="rId99"/>
    <sheet name="Planilha100" sheetId="99" state="visible" r:id="rId100"/>
    <sheet name="Planilha101" sheetId="100" state="visible" r:id="rId101"/>
    <sheet name="Planilha102" sheetId="101" state="visible" r:id="rId102"/>
    <sheet name="Planilha103" sheetId="102" state="visible" r:id="rId103"/>
    <sheet name="Planilha104" sheetId="103" state="visible" r:id="rId104"/>
    <sheet name="Planilha105" sheetId="104" state="visible" r:id="rId105"/>
    <sheet name="Planilha106" sheetId="105" state="visible" r:id="rId106"/>
    <sheet name="Planilha107" sheetId="106" state="visible" r:id="rId107"/>
    <sheet name="Planilha108" sheetId="107" state="visible" r:id="rId108"/>
    <sheet name="Planilha109" sheetId="108" state="visible" r:id="rId109"/>
    <sheet name="Planilha110" sheetId="109" state="visible" r:id="rId110"/>
    <sheet name="Planilha111" sheetId="110" state="visible" r:id="rId111"/>
    <sheet name="Planilha112" sheetId="111" state="visible" r:id="rId112"/>
    <sheet name="Planilha113" sheetId="112" state="visible" r:id="rId113"/>
    <sheet name="Planilha114" sheetId="113" state="visible" r:id="rId114"/>
    <sheet name="Planilha115" sheetId="114" state="visible" r:id="rId115"/>
    <sheet name="Planilha116" sheetId="115" state="visible" r:id="rId116"/>
    <sheet name="Planilha117" sheetId="116" state="visible" r:id="rId117"/>
    <sheet name="Planilha118" sheetId="117" state="visible" r:id="rId118"/>
    <sheet name="Planilha119" sheetId="118" state="visible" r:id="rId119"/>
    <sheet name="Planilha120" sheetId="119" state="visible" r:id="rId120"/>
    <sheet name="Planilha121" sheetId="120" state="visible" r:id="rId121"/>
    <sheet name="Planilha122" sheetId="121" state="visible" r:id="rId122"/>
    <sheet name="Planilha123" sheetId="122" state="visible" r:id="rId123"/>
    <sheet name="Planilha124" sheetId="123" state="visible" r:id="rId124"/>
    <sheet name="Planilha125" sheetId="124" state="visible" r:id="rId125"/>
    <sheet name="Planilha126" sheetId="125" state="visible" r:id="rId126"/>
    <sheet name="Planilha127" sheetId="126" state="visible" r:id="rId127"/>
    <sheet name="Planilha128" sheetId="127" state="visible" r:id="rId128"/>
    <sheet name="Planilha129" sheetId="128" state="visible" r:id="rId129"/>
    <sheet name="Planilha130" sheetId="129" state="visible" r:id="rId130"/>
    <sheet name="Planilha131" sheetId="130" state="visible" r:id="rId131"/>
    <sheet name="Planilha132" sheetId="131" state="visible" r:id="rId132"/>
    <sheet name="Planilha133" sheetId="132" state="visible" r:id="rId133"/>
    <sheet name="Planilha134" sheetId="133" state="visible" r:id="rId134"/>
    <sheet name="Planilha135" sheetId="134" state="visible" r:id="rId135"/>
    <sheet name="Planilha136" sheetId="135" state="visible" r:id="rId136"/>
    <sheet name="Planilha137" sheetId="136" state="visible" r:id="rId137"/>
    <sheet name="Planilha138" sheetId="137" state="visible" r:id="rId138"/>
    <sheet name="Planilha139" sheetId="138" state="visible" r:id="rId139"/>
    <sheet name="Planilha140" sheetId="139" state="visible" r:id="rId140"/>
    <sheet name="Planilha141" sheetId="140" state="visible" r:id="rId141"/>
    <sheet name="Planilha142" sheetId="141" state="visible" r:id="rId142"/>
    <sheet name="Planilha143" sheetId="142" state="visible" r:id="rId143"/>
    <sheet name="Planilha144" sheetId="143" state="visible" r:id="rId144"/>
    <sheet name="Planilha145" sheetId="144" state="visible" r:id="rId145"/>
    <sheet name="Planilha146" sheetId="145" state="visible" r:id="rId146"/>
    <sheet name="Planilha147" sheetId="146" state="visible" r:id="rId147"/>
    <sheet name="Planilha148" sheetId="147" state="visible" r:id="rId148"/>
    <sheet name="Planilha149" sheetId="148" state="visible" r:id="rId149"/>
    <sheet name="Planilha150" sheetId="149" state="visible" r:id="rId150"/>
    <sheet name="Planilha151" sheetId="150" state="visible" r:id="rId151"/>
    <sheet name="Planilha152" sheetId="151" state="visible" r:id="rId152"/>
    <sheet name="Planilha153" sheetId="152" state="visible" r:id="rId153"/>
    <sheet name="Planilha154" sheetId="153" state="visible" r:id="rId154"/>
    <sheet name="Planilha155" sheetId="154" state="visible" r:id="rId155"/>
    <sheet name="Planilha156" sheetId="155" state="visible" r:id="rId156"/>
    <sheet name="Planilha157" sheetId="156" state="visible" r:id="rId157"/>
    <sheet name="Planilha158" sheetId="157" state="visible" r:id="rId158"/>
    <sheet name="Planilha159" sheetId="158" state="visible" r:id="rId159"/>
    <sheet name="Planilha160" sheetId="159" state="visible" r:id="rId160"/>
    <sheet name="Planilha161" sheetId="160" state="visible" r:id="rId161"/>
    <sheet name="Planilha162" sheetId="161" state="visible" r:id="rId162"/>
    <sheet name="Planilha163" sheetId="162" state="visible" r:id="rId163"/>
    <sheet name="Planilha164" sheetId="163" state="visible" r:id="rId164"/>
    <sheet name="Planilha165" sheetId="164" state="visible" r:id="rId165"/>
    <sheet name="Planilha166" sheetId="165" state="visible" r:id="rId166"/>
    <sheet name="Planilha167" sheetId="166" state="visible" r:id="rId167"/>
    <sheet name="Planilha168" sheetId="167" state="visible" r:id="rId168"/>
    <sheet name="Planilha169" sheetId="168" state="visible" r:id="rId169"/>
    <sheet name="Planilha170" sheetId="169" state="visible" r:id="rId170"/>
    <sheet name="Planilha171" sheetId="170" state="visible" r:id="rId171"/>
    <sheet name="Planilha172" sheetId="171" state="visible" r:id="rId172"/>
    <sheet name="Planilha173" sheetId="172" state="visible" r:id="rId173"/>
    <sheet name="Planilha174" sheetId="173" state="visible" r:id="rId174"/>
    <sheet name="Planilha175" sheetId="174" state="visible" r:id="rId175"/>
    <sheet name="Planilha176" sheetId="175" state="visible" r:id="rId176"/>
    <sheet name="Planilha177" sheetId="176" state="visible" r:id="rId177"/>
    <sheet name="Planilha178" sheetId="177" state="visible" r:id="rId178"/>
    <sheet name="Planilha179" sheetId="178" state="visible" r:id="rId179"/>
    <sheet name="Planilha180" sheetId="179" state="visible" r:id="rId180"/>
    <sheet name="Planilha181" sheetId="180" state="visible" r:id="rId181"/>
    <sheet name="Planilha182" sheetId="181" state="visible" r:id="rId182"/>
    <sheet name="Planilha183" sheetId="182" state="visible" r:id="rId183"/>
    <sheet name="Planilha184" sheetId="183" state="visible" r:id="rId184"/>
    <sheet name="Planilha185" sheetId="184" state="visible" r:id="rId185"/>
    <sheet name="Planilha186" sheetId="185" state="visible" r:id="rId186"/>
    <sheet name="Planilha187" sheetId="186" state="visible" r:id="rId187"/>
    <sheet name="Planilha188" sheetId="187" state="visible" r:id="rId188"/>
    <sheet name="Planilha189" sheetId="188" state="visible" r:id="rId189"/>
    <sheet name="Planilha190" sheetId="189" state="visible" r:id="rId190"/>
    <sheet name="Planilha191" sheetId="190" state="visible" r:id="rId191"/>
    <sheet name="Planilha192" sheetId="191" state="visible" r:id="rId192"/>
    <sheet name="Planilha193" sheetId="192" state="visible" r:id="rId193"/>
    <sheet name="Planilha194" sheetId="193" state="visible" r:id="rId194"/>
    <sheet name="Planilha195" sheetId="194" state="visible" r:id="rId195"/>
    <sheet name="Planilha196" sheetId="195" state="visible" r:id="rId196"/>
    <sheet name="Planilha197" sheetId="196" state="visible" r:id="rId197"/>
    <sheet name="Planilha198" sheetId="197" state="visible" r:id="rId198"/>
    <sheet name="Planilha199" sheetId="198" state="visible" r:id="rId199"/>
    <sheet name="Planilha200" sheetId="199" state="visible" r:id="rId200"/>
    <sheet name="Planilha201" sheetId="200" state="visible" r:id="rId201"/>
    <sheet name="Planilha202" sheetId="201" state="visible" r:id="rId202"/>
    <sheet name="Planilha203" sheetId="202" state="visible" r:id="rId203"/>
    <sheet name="Planilha204" sheetId="203" state="visible" r:id="rId204"/>
    <sheet name="Planilha205" sheetId="204" state="visible" r:id="rId205"/>
    <sheet name="Planilha206" sheetId="205" state="visible" r:id="rId206"/>
    <sheet name="Planilha207" sheetId="206" state="visible" r:id="rId207"/>
    <sheet name="Planilha208" sheetId="207" state="visible" r:id="rId208"/>
    <sheet name="Planilha209" sheetId="208" state="visible" r:id="rId209"/>
    <sheet name="Planilha210" sheetId="209" state="visible" r:id="rId210"/>
    <sheet name="Planilha211" sheetId="210" state="visible" r:id="rId211"/>
    <sheet name="Planilha212" sheetId="211" state="visible" r:id="rId212"/>
    <sheet name="Planilha213" sheetId="212" state="visible" r:id="rId213"/>
    <sheet name="Planilha214" sheetId="213" state="visible" r:id="rId214"/>
    <sheet name="Planilha215" sheetId="214" state="visible" r:id="rId215"/>
    <sheet name="Planilha216" sheetId="215" state="visible" r:id="rId216"/>
    <sheet name="Planilha217" sheetId="216" state="visible" r:id="rId217"/>
    <sheet name="Planilha218" sheetId="217" state="visible" r:id="rId218"/>
    <sheet name="Planilha219" sheetId="218" state="visible" r:id="rId219"/>
    <sheet name="Planilha220" sheetId="219" state="visible" r:id="rId220"/>
    <sheet name="Planilha221" sheetId="220" state="visible" r:id="rId221"/>
    <sheet name="Planilha222" sheetId="221" state="visible" r:id="rId222"/>
    <sheet name="Planilha223" sheetId="222" state="visible" r:id="rId223"/>
    <sheet name="Planilha224" sheetId="223" state="visible" r:id="rId224"/>
    <sheet name="Planilha225" sheetId="224" state="visible" r:id="rId225"/>
    <sheet name="Planilha226" sheetId="225" state="visible" r:id="rId226"/>
    <sheet name="Planilha227" sheetId="226" state="visible" r:id="rId227"/>
    <sheet name="Planilha228" sheetId="227" state="visible" r:id="rId228"/>
    <sheet name="Planilha229" sheetId="228" state="visible" r:id="rId229"/>
    <sheet name="Planilha230" sheetId="229" state="visible" r:id="rId230"/>
    <sheet name="Planilha231" sheetId="230" state="visible" r:id="rId231"/>
    <sheet name="Planilha232" sheetId="231" state="visible" r:id="rId232"/>
    <sheet name="Planilha233" sheetId="232" state="visible" r:id="rId233"/>
    <sheet name="Planilha234" sheetId="233" state="visible" r:id="rId234"/>
    <sheet name="Planilha235" sheetId="234" state="visible" r:id="rId235"/>
    <sheet name="Planilha236" sheetId="235" state="visible" r:id="rId236"/>
    <sheet name="Planilha237" sheetId="236" state="visible" r:id="rId237"/>
    <sheet name="Planilha238" sheetId="237" state="visible" r:id="rId238"/>
    <sheet name="Planilha239" sheetId="238" state="visible" r:id="rId239"/>
    <sheet name="Planilha240" sheetId="239" state="visible" r:id="rId240"/>
    <sheet name="Planilha241" sheetId="240" state="visible" r:id="rId241"/>
    <sheet name="Planilha242" sheetId="241" state="visible" r:id="rId242"/>
    <sheet name="Planilha243" sheetId="242" state="visible" r:id="rId243"/>
    <sheet name="Planilha244" sheetId="243" state="visible" r:id="rId244"/>
    <sheet name="Planilha245" sheetId="244" state="visible" r:id="rId245"/>
    <sheet name="Planilha246" sheetId="245" state="visible" r:id="rId246"/>
    <sheet name="Planilha247" sheetId="246" state="visible" r:id="rId247"/>
    <sheet name="Planilha248" sheetId="247" state="visible" r:id="rId248"/>
    <sheet name="Planilha249" sheetId="248" state="visible" r:id="rId249"/>
    <sheet name="Planilha250" sheetId="249" state="visible" r:id="rId250"/>
    <sheet name="Planilha251" sheetId="250" state="visible" r:id="rId251"/>
    <sheet name="Planilha252" sheetId="251" state="visible" r:id="rId252"/>
    <sheet name="Planilha253" sheetId="252" state="visible" r:id="rId253"/>
    <sheet name="Planilha254" sheetId="253" state="visible" r:id="rId254"/>
    <sheet name="Planilha255" sheetId="254" state="visible" r:id="rId255"/>
    <sheet name="Planilha256" sheetId="255" state="visible" r:id="rId256"/>
    <sheet name="Planilha257" sheetId="256" state="visible" r:id="rId257"/>
    <sheet name="Planilha258" sheetId="257" state="visible" r:id="rId258"/>
    <sheet name="Planilha259" sheetId="258" state="visible" r:id="rId259"/>
    <sheet name="Planilha260" sheetId="259" state="visible" r:id="rId260"/>
    <sheet name="Planilha261" sheetId="260" state="visible" r:id="rId261"/>
    <sheet name="Planilha262" sheetId="261" state="visible" r:id="rId262"/>
    <sheet name="Planilha263" sheetId="262" state="visible" r:id="rId263"/>
    <sheet name="Planilha264" sheetId="263" state="visible" r:id="rId264"/>
    <sheet name="Planilha265" sheetId="264" state="visible" r:id="rId265"/>
    <sheet name="Planilha266" sheetId="265" state="visible" r:id="rId266"/>
    <sheet name="Planilha267" sheetId="266" state="visible" r:id="rId267"/>
    <sheet name="Planilha268" sheetId="267" state="visible" r:id="rId268"/>
    <sheet name="Planilha269" sheetId="268" state="visible" r:id="rId269"/>
    <sheet name="Planilha270" sheetId="269" state="visible" r:id="rId270"/>
    <sheet name="Planilha271" sheetId="270" state="visible" r:id="rId271"/>
    <sheet name="Planilha272" sheetId="271" state="visible" r:id="rId272"/>
    <sheet name="Planilha273" sheetId="272" state="visible" r:id="rId273"/>
    <sheet name="Planilha274" sheetId="273" state="visible" r:id="rId274"/>
    <sheet name="Planilha275" sheetId="274" state="visible" r:id="rId275"/>
    <sheet name="Planilha276" sheetId="275" state="visible" r:id="rId276"/>
    <sheet name="Planilha277" sheetId="276" state="visible" r:id="rId277"/>
    <sheet name="Planilha278" sheetId="277" state="visible" r:id="rId278"/>
    <sheet name="Planilha279" sheetId="278" state="visible" r:id="rId279"/>
    <sheet name="Planilha280" sheetId="279" state="visible" r:id="rId280"/>
    <sheet name="Planilha281" sheetId="280" state="visible" r:id="rId281"/>
    <sheet name="Planilha282" sheetId="281" state="visible" r:id="rId282"/>
    <sheet name="Planilha283" sheetId="282" state="visible" r:id="rId283"/>
    <sheet name="Planilha284" sheetId="283" state="visible" r:id="rId284"/>
    <sheet name="Planilha285" sheetId="284" state="visible" r:id="rId285"/>
    <sheet name="Planilha286" sheetId="285" state="visible" r:id="rId286"/>
    <sheet name="Planilha287" sheetId="286" state="visible" r:id="rId287"/>
    <sheet name="Planilha288" sheetId="287" state="visible" r:id="rId288"/>
    <sheet name="Planilha289" sheetId="288" state="visible" r:id="rId289"/>
    <sheet name="Planilha290" sheetId="289" state="visible" r:id="rId290"/>
    <sheet name="Planilha291" sheetId="290" state="visible" r:id="rId291"/>
    <sheet name="Planilha292" sheetId="291" state="visible" r:id="rId292"/>
    <sheet name="Planilha293" sheetId="292" state="visible" r:id="rId293"/>
    <sheet name="Planilha294" sheetId="293" state="visible" r:id="rId294"/>
    <sheet name="Planilha295" sheetId="294" state="visible" r:id="rId295"/>
    <sheet name="Planilha296" sheetId="295" state="visible" r:id="rId296"/>
    <sheet name="Planilha297" sheetId="296" state="visible" r:id="rId297"/>
    <sheet name="Planilha298" sheetId="297" state="visible" r:id="rId298"/>
    <sheet name="Planilha299" sheetId="298" state="visible" r:id="rId299"/>
    <sheet name="Planilha300" sheetId="299" state="visible" r:id="rId300"/>
    <sheet name="Planilha301" sheetId="300" state="visible" r:id="rId301"/>
    <sheet name="Planilha302" sheetId="301" state="visible" r:id="rId302"/>
    <sheet name="Planilha303" sheetId="302" state="visible" r:id="rId303"/>
    <sheet name="Planilha304" sheetId="303" state="visible" r:id="rId304"/>
    <sheet name="Planilha305" sheetId="304" state="visible" r:id="rId305"/>
    <sheet name="Planilha306" sheetId="305" state="visible" r:id="rId306"/>
    <sheet name="Planilha307" sheetId="306" state="visible" r:id="rId307"/>
    <sheet name="Planilha308" sheetId="307" state="visible" r:id="rId308"/>
    <sheet name="Planilha309" sheetId="308" state="visible" r:id="rId309"/>
    <sheet name="Planilha310" sheetId="309" state="visible" r:id="rId310"/>
    <sheet name="Planilha311" sheetId="310" state="visible" r:id="rId311"/>
    <sheet name="Planilha312" sheetId="311" state="visible" r:id="rId312"/>
    <sheet name="Planilha313" sheetId="312" state="visible" r:id="rId313"/>
    <sheet name="Planilha314" sheetId="313" state="visible" r:id="rId314"/>
    <sheet name="Planilha315" sheetId="314" state="visible" r:id="rId315"/>
    <sheet name="Planilha316" sheetId="315" state="visible" r:id="rId316"/>
    <sheet name="Planilha317" sheetId="316" state="visible" r:id="rId317"/>
    <sheet name="Planilha318" sheetId="317" state="visible" r:id="rId318"/>
    <sheet name="Planilha319" sheetId="318" state="visible" r:id="rId319"/>
    <sheet name="Planilha320" sheetId="319" state="visible" r:id="rId320"/>
    <sheet name="Planilha321" sheetId="320" state="visible" r:id="rId321"/>
    <sheet name="Planilha322" sheetId="321" state="visible" r:id="rId322"/>
    <sheet name="Planilha323" sheetId="322" state="visible" r:id="rId323"/>
    <sheet name="Planilha324" sheetId="323" state="visible" r:id="rId324"/>
    <sheet name="Planilha325" sheetId="324" state="visible" r:id="rId325"/>
    <sheet name="Planilha326" sheetId="325" state="visible" r:id="rId326"/>
    <sheet name="Planilha327" sheetId="326" state="visible" r:id="rId327"/>
    <sheet name="Planilha328" sheetId="327" state="visible" r:id="rId328"/>
    <sheet name="Planilha329" sheetId="328" state="visible" r:id="rId329"/>
    <sheet name="Planilha330" sheetId="329" state="visible" r:id="rId330"/>
    <sheet name="Planilha331" sheetId="330" state="visible" r:id="rId331"/>
    <sheet name="Planilha332" sheetId="331" state="visible" r:id="rId332"/>
    <sheet name="Planilha333" sheetId="332" state="visible" r:id="rId333"/>
    <sheet name="Planilha334" sheetId="333" state="visible" r:id="rId334"/>
    <sheet name="Planilha335" sheetId="334" state="visible" r:id="rId335"/>
    <sheet name="Planilha336" sheetId="335" state="visible" r:id="rId336"/>
    <sheet name="Planilha337" sheetId="336" state="visible" r:id="rId337"/>
    <sheet name="Planilha338" sheetId="337" state="visible" r:id="rId338"/>
    <sheet name="Planilha340" sheetId="338" state="visible" r:id="rId339"/>
    <sheet name="Planilha339" sheetId="339" state="visible" r:id="rId340"/>
  </sheets>
  <externalReferences>
    <externalReference r:id="rId341"/>
  </externalReferences>
  <definedNames>
    <definedName function="false" hidden="false" localSheetId="2" name="_xlnm.Print_Area" vbProcedure="false">ALMOXARIFE!$A$2:$E$114</definedName>
    <definedName function="false" hidden="false" localSheetId="0" name="_xlnm.Print_Area" vbProcedure="false">RESUMO!$A$1:$F$50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<sst xmlns="http://schemas.openxmlformats.org/spreadsheetml/2006/main" count="4029" uniqueCount="266">
  <si>
    <r>
      <rPr>
        <b val="true"/>
        <sz val="14"/>
        <rFont val="Arial Narrow"/>
        <family val="2"/>
        <charset val="1"/>
      </rPr>
      <t xml:space="preserve">Objeto:</t>
    </r>
    <r>
      <rPr>
        <sz val="14"/>
        <rFont val="Arial Narrow"/>
        <family val="2"/>
        <charset val="1"/>
      </rPr>
      <t xml:space="preserve"> </t>
    </r>
    <r>
      <rPr>
        <sz val="14"/>
        <color rgb="FF000000"/>
        <rFont val="Arial narrow"/>
        <family val="2"/>
        <charset val="128"/>
      </rPr>
      <t xml:space="preserve">Contratação de empresa especializada para, por meio de alocação de mão de obra exclusiva, prestar serviços contínuos à Câmara Municipal de Montes Claros.</t>
    </r>
  </si>
  <si>
    <t xml:space="preserve">ITEM</t>
  </si>
  <si>
    <t xml:space="preserve">QUANT.</t>
  </si>
  <si>
    <t xml:space="preserve">DESCRIÇÃO MINUCIOSA</t>
  </si>
  <si>
    <t xml:space="preserve">VALOR UNIT 
(R$)</t>
  </si>
  <si>
    <t xml:space="preserve">VALOR TOTAL 
MENSAL (R$)</t>
  </si>
  <si>
    <t xml:space="preserve">VALOR TOTAL 
12 MESES (R$)</t>
  </si>
  <si>
    <t xml:space="preserve">ALMOXARIFE</t>
  </si>
  <si>
    <t xml:space="preserve">ARTÍFICE</t>
  </si>
  <si>
    <t xml:space="preserve">AUXILIAR DE CERIMONIAL</t>
  </si>
  <si>
    <t xml:space="preserve">AUXILIAR DE FROTAS</t>
  </si>
  <si>
    <t xml:space="preserve">BOMBEIRO ELETRICISTA</t>
  </si>
  <si>
    <t xml:space="preserve">COPEIRO</t>
  </si>
  <si>
    <t xml:space="preserve">EDITOR DE IMAGENS</t>
  </si>
  <si>
    <t xml:space="preserve">ENCARREGADO</t>
  </si>
  <si>
    <t xml:space="preserve">GARÇOM</t>
  </si>
  <si>
    <t xml:space="preserve">JORNALISTA</t>
  </si>
  <si>
    <t xml:space="preserve">MOTOBOY</t>
  </si>
  <si>
    <t xml:space="preserve">MOTORISTA</t>
  </si>
  <si>
    <t xml:space="preserve">PORTEIRO</t>
  </si>
  <si>
    <t xml:space="preserve">PROGRAMADOR</t>
  </si>
  <si>
    <t xml:space="preserve">RECEPCIONISTA</t>
  </si>
  <si>
    <t xml:space="preserve">SERVENTE DE LIMPEZA</t>
  </si>
  <si>
    <t xml:space="preserve">SUPORTE DE TI</t>
  </si>
  <si>
    <t xml:space="preserve">TELEFONISTA</t>
  </si>
  <si>
    <t xml:space="preserve">VIGIA DIURNO</t>
  </si>
  <si>
    <t xml:space="preserve">VIGIA NOTURNO</t>
  </si>
  <si>
    <t xml:space="preserve">ZELADOR</t>
  </si>
  <si>
    <t xml:space="preserve">TOTAL GERAL </t>
  </si>
  <si>
    <t xml:space="preserve">MODULO 8 - CUSTOS INDIRETOS</t>
  </si>
  <si>
    <t xml:space="preserve">%</t>
  </si>
  <si>
    <t xml:space="preserve">VALOR</t>
  </si>
  <si>
    <t xml:space="preserve">FUNDAMENTO</t>
  </si>
  <si>
    <t xml:space="preserve">A</t>
  </si>
  <si>
    <t xml:space="preserve">CUSTOS INDIRETOS (*) </t>
  </si>
  <si>
    <t xml:space="preserve">LIMITADA A 13%</t>
  </si>
  <si>
    <t xml:space="preserve">B</t>
  </si>
  <si>
    <t xml:space="preserve">TAXA ADMINISTRAÇÃO - LUCRO </t>
  </si>
  <si>
    <t xml:space="preserve">LIMITADA A 10%</t>
  </si>
  <si>
    <t xml:space="preserve">TOTAL DOS CUSTOS INDIRETOS</t>
  </si>
  <si>
    <t xml:space="preserve">(*) Inclui nos custos indiretos,  fornecimento de uniformes, exames admicionais,  IRPJ, CSLL e outros encargos não incluídos acima. </t>
  </si>
  <si>
    <t xml:space="preserve">TOTAL DOS CUSTOS ANTES DOS IMPOSTOS </t>
  </si>
  <si>
    <t xml:space="preserve">MODULO 9 - TRIBUTOS</t>
  </si>
  <si>
    <t xml:space="preserve">C</t>
  </si>
  <si>
    <t xml:space="preserve">TRIBUTOS</t>
  </si>
  <si>
    <t xml:space="preserve">CONFORME REGIME DE TRIBUTAÇÃO</t>
  </si>
  <si>
    <t xml:space="preserve">P I S </t>
  </si>
  <si>
    <t xml:space="preserve">COFINS</t>
  </si>
  <si>
    <t xml:space="preserve">ISS</t>
  </si>
  <si>
    <t xml:space="preserve">SUBTOTOTAL </t>
  </si>
  <si>
    <t xml:space="preserve">TOTAL  GERAL DO CUSTO  MENSAL </t>
  </si>
  <si>
    <t xml:space="preserve">TOTAL DO CUSTO ANUAL </t>
  </si>
  <si>
    <t xml:space="preserve">VALOR MENSAL 
(R$)</t>
  </si>
  <si>
    <t xml:space="preserve">Almoxarife</t>
  </si>
  <si>
    <t xml:space="preserve">Artífice</t>
  </si>
  <si>
    <t xml:space="preserve">Auxiliar de Cerimonial</t>
  </si>
  <si>
    <t xml:space="preserve">Auxiliar de Frotas</t>
  </si>
  <si>
    <t xml:space="preserve">Bombeiro Eletricista
</t>
  </si>
  <si>
    <t xml:space="preserve">Copeiro</t>
  </si>
  <si>
    <t xml:space="preserve">Editor de Imagem</t>
  </si>
  <si>
    <t xml:space="preserve">Encarregado
</t>
  </si>
  <si>
    <t xml:space="preserve">Garçom</t>
  </si>
  <si>
    <t xml:space="preserve">Jornalista</t>
  </si>
  <si>
    <t xml:space="preserve">Motociclista (motoboy)</t>
  </si>
  <si>
    <t xml:space="preserve">Motorista
</t>
  </si>
  <si>
    <t xml:space="preserve">Porteiro</t>
  </si>
  <si>
    <t xml:space="preserve">Programador</t>
  </si>
  <si>
    <t xml:space="preserve">Recepcionista
</t>
  </si>
  <si>
    <t xml:space="preserve">Servente de Limpeza (faxineiro)
</t>
  </si>
  <si>
    <t xml:space="preserve">Suporte de TI.</t>
  </si>
  <si>
    <t xml:space="preserve">Telefonista</t>
  </si>
  <si>
    <t xml:space="preserve">Vigia diurno
</t>
  </si>
  <si>
    <t xml:space="preserve">Vigia Noturno
</t>
  </si>
  <si>
    <t xml:space="preserve">Zelador</t>
  </si>
  <si>
    <t xml:space="preserve">COMPOSIÇÃO DA REMUNERAÇÃO – ALMOXARIFE</t>
  </si>
  <si>
    <t xml:space="preserve">Os valores descritos na planilha de Composição da Remuneração com previsão legal (já preenchidos) sem marcação em amarelo, não poderão ser alterados pelo licitante, sob pena de desclassificação da proposta. (somente os itens em amarelo poderão sofrer alteração conforme o regime próprio de tributação)</t>
  </si>
  <si>
    <t xml:space="preserve">JORNADA DIÁRIA 08 (OITO) HORAS</t>
  </si>
  <si>
    <t xml:space="preserve">44 (QUARENTA E QUATRO)HS SEMANAIS</t>
  </si>
  <si>
    <t xml:space="preserve">SEXO </t>
  </si>
  <si>
    <t xml:space="preserve">MASCULINO</t>
  </si>
  <si>
    <t xml:space="preserve">MODULO 1 - COMPOSIÇÃO DA REMUNERAÇÃO </t>
  </si>
  <si>
    <t xml:space="preserve">COMPOSIÇÃO DA REMUNERAÇÃO </t>
  </si>
  <si>
    <t xml:space="preserve">Salário definido com base na</t>
  </si>
  <si>
    <t xml:space="preserve">Salário Base</t>
  </si>
  <si>
    <t xml:space="preserve">Convenção Coletiva de trabalho CCT308/2023</t>
  </si>
  <si>
    <t xml:space="preserve">ADICIONAIS </t>
  </si>
  <si>
    <t xml:space="preserve">             </t>
  </si>
  <si>
    <t xml:space="preserve">     TOTAL DA REMUNERAÇÃO</t>
  </si>
  <si>
    <t xml:space="preserve">MODULO 2 - BENEFICIOS MENSAIS</t>
  </si>
  <si>
    <t xml:space="preserve">BENEFICIOS MENSAIS</t>
  </si>
  <si>
    <t xml:space="preserve">Transporte (4 vales por dia)</t>
  </si>
  <si>
    <t xml:space="preserve">Legislação própria</t>
  </si>
  <si>
    <t xml:space="preserve">Auxilio alimentação (descontado 20%</t>
  </si>
  <si>
    <t xml:space="preserve">CCT 409/2022</t>
  </si>
  <si>
    <t xml:space="preserve">Auxilio Saúde SETHAC-NM</t>
  </si>
  <si>
    <t xml:space="preserve">D</t>
  </si>
  <si>
    <t xml:space="preserve">Seguro de Vida</t>
  </si>
  <si>
    <t xml:space="preserve">TOTAL DE BENEFICIOS</t>
  </si>
  <si>
    <t xml:space="preserve">MODULO 3 - ENCARGOS SOCIAIS E TRABALHISTAS</t>
  </si>
  <si>
    <t xml:space="preserve">ENCARGOS</t>
  </si>
  <si>
    <t xml:space="preserve">CONTRIB. PREVIDENCIARIA INSS</t>
  </si>
  <si>
    <t xml:space="preserve">Art. 22. inciso I, lei nº 8212/91</t>
  </si>
  <si>
    <t xml:space="preserve">F G T S </t>
  </si>
  <si>
    <t xml:space="preserve">Art. 15 Lei 8.036/90 c/c Art 7º, III, CF</t>
  </si>
  <si>
    <t xml:space="preserve">SESI ou SESC</t>
  </si>
  <si>
    <t xml:space="preserve">Art. 3º, Lei 8.036/90</t>
  </si>
  <si>
    <t xml:space="preserve">SENAI ou SENAC </t>
  </si>
  <si>
    <t xml:space="preserve">Decreto nº 2.318/86</t>
  </si>
  <si>
    <t xml:space="preserve">E</t>
  </si>
  <si>
    <t xml:space="preserve">SALÁRIO EDUCAÇÃO </t>
  </si>
  <si>
    <t xml:space="preserve">Art. 3º, inciso I, decreto nº 87.043/82</t>
  </si>
  <si>
    <t xml:space="preserve">F</t>
  </si>
  <si>
    <t xml:space="preserve">INCRA</t>
  </si>
  <si>
    <t xml:space="preserve">Lei nº 7787/89 e DL 1.146/70</t>
  </si>
  <si>
    <t xml:space="preserve">G</t>
  </si>
  <si>
    <t xml:space="preserve">SEBRAE</t>
  </si>
  <si>
    <t xml:space="preserve">Art. 8º, Lei 8.029/90 e Lei 8.154/90</t>
  </si>
  <si>
    <t xml:space="preserve">H</t>
  </si>
  <si>
    <t xml:space="preserve">SEGURO ACIDENTE TRABALHO</t>
  </si>
  <si>
    <t xml:space="preserve">Decreto 6.597/2009</t>
  </si>
  <si>
    <t xml:space="preserve">TOTAL DE ENCARGOS </t>
  </si>
  <si>
    <t xml:space="preserve">MODULO 4 - 13º SALÁRIO E ADICIONAL DE FÉRIAS</t>
  </si>
  <si>
    <t xml:space="preserve">13 º SALARIO </t>
  </si>
  <si>
    <t xml:space="preserve">Art. 7º, VIII CF/88</t>
  </si>
  <si>
    <t xml:space="preserve">FÉRIAS</t>
  </si>
  <si>
    <t xml:space="preserve">Arts.  7º, XVIII CF/88, 1/12</t>
  </si>
  <si>
    <t xml:space="preserve">1/3  FÉRIAS </t>
  </si>
  <si>
    <t xml:space="preserve">Art. 7º, XVII CF/88</t>
  </si>
  <si>
    <t xml:space="preserve">SUBTOTAL </t>
  </si>
  <si>
    <t xml:space="preserve">INCIDÊNCIAS DE ENCS. SOCIAIS </t>
  </si>
  <si>
    <t xml:space="preserve">ENCARGOS SOCIAIS E TRABALHISTAS</t>
  </si>
  <si>
    <t xml:space="preserve">19,44% * 36,80%</t>
  </si>
  <si>
    <t xml:space="preserve">TOTAL DE 13º E ADICIONAL DE FÉRIAS</t>
  </si>
  <si>
    <t xml:space="preserve">MODULO 5 - AFASTAMENTO MATERNIDADE</t>
  </si>
  <si>
    <t xml:space="preserve">AFASTAMENTO MATERNIDADE</t>
  </si>
  <si>
    <t xml:space="preserve">Arts.  6º e 7º, XVIII CF/88</t>
  </si>
  <si>
    <t xml:space="preserve">Estimativa de 2% dos funcionários usan-</t>
  </si>
  <si>
    <t xml:space="preserve">do da licença de 120 dias</t>
  </si>
  <si>
    <t xml:space="preserve">TOTAL DE AFAST. MATERNIDADE</t>
  </si>
  <si>
    <t xml:space="preserve">MODULO 6 - PROVISÃO PARA RESCISÃO</t>
  </si>
  <si>
    <t xml:space="preserve">Arts.  7º, XVIII CF/88, 477, 487 E 491 CLT</t>
  </si>
  <si>
    <t xml:space="preserve">AVISO PRÉVIO INDENIZADO</t>
  </si>
  <si>
    <t xml:space="preserve">Estimativa de 5% dos funcionários serão</t>
  </si>
  <si>
    <t xml:space="preserve">substituidos durante o ano</t>
  </si>
  <si>
    <t xml:space="preserve">Leis 8.036/90 e 9.491/97</t>
  </si>
  <si>
    <t xml:space="preserve">FGTS S/ AVISO PRÉVIO INDENIZADO </t>
  </si>
  <si>
    <t xml:space="preserve">0,42% *8%</t>
  </si>
  <si>
    <t xml:space="preserve">MULTA DO FGTS AVISO PRÉVIO</t>
  </si>
  <si>
    <t xml:space="preserve">Lei Complementar n.º 110/01</t>
  </si>
  <si>
    <t xml:space="preserve">INDENIZADO</t>
  </si>
  <si>
    <t xml:space="preserve">Art. 7º, XXI, CF/88, 477, 487 e 491 CLT</t>
  </si>
  <si>
    <t xml:space="preserve">AVISO PRÉVIO TRABALHADO</t>
  </si>
  <si>
    <t xml:space="preserve">Redução de 7 dias ou de 2h por dia. Percen-</t>
  </si>
  <si>
    <t xml:space="preserve"> tual relativo a contrato de 12 (doze) meses. </t>
  </si>
  <si>
    <t xml:space="preserve">Incidências s/ aviso prévio trabalhado</t>
  </si>
  <si>
    <t xml:space="preserve">1,94%*36,80%</t>
  </si>
  <si>
    <t xml:space="preserve">TRABALHADO</t>
  </si>
  <si>
    <t xml:space="preserve">TOTAL </t>
  </si>
  <si>
    <t xml:space="preserve">MODULO 7 - CUSTO DE REPOSIÇÃO </t>
  </si>
  <si>
    <t xml:space="preserve">Arts.  7º, XVIII CF/88,</t>
  </si>
  <si>
    <t xml:space="preserve">AUSÊNCIA POR DOENÇA</t>
  </si>
  <si>
    <t xml:space="preserve">Estimativa de 5% dias licença por ano</t>
  </si>
  <si>
    <t xml:space="preserve">Art. 7º, XIX, CF/88 e 10, § 1º, da CLT.</t>
  </si>
  <si>
    <t xml:space="preserve">LICENÇA PATERNIDADE</t>
  </si>
  <si>
    <t xml:space="preserve">Estimativa de 1,5% dos funcionários 05  </t>
  </si>
  <si>
    <t xml:space="preserve">dias licença por ano</t>
  </si>
  <si>
    <t xml:space="preserve">Art. 473 da CLT.</t>
  </si>
  <si>
    <t xml:space="preserve">AUSÊNCIA LEGAIS</t>
  </si>
  <si>
    <t xml:space="preserve">Estimativa de 03 (três) dia de </t>
  </si>
  <si>
    <t xml:space="preserve">ausência por ano</t>
  </si>
  <si>
    <t xml:space="preserve">AUSÊNCIA POR ACIDENTE TRABALHO</t>
  </si>
  <si>
    <t xml:space="preserve">Art. 19 a 23 da Lei n.º 8.213/91 Estimativa</t>
  </si>
  <si>
    <t xml:space="preserve"> de 1 Licença de 15 dias, 10% funcionários</t>
  </si>
  <si>
    <t xml:space="preserve">ENCARGOS SOCIAIS </t>
  </si>
  <si>
    <t xml:space="preserve">Incidências s/ custo de reposição </t>
  </si>
  <si>
    <t xml:space="preserve">TOTAL DO CUSTO DE REPOSIÇÃO </t>
  </si>
  <si>
    <t xml:space="preserve">10,99%*36,80%</t>
  </si>
  <si>
    <t xml:space="preserve">SUBTOTAL DO CUSTO </t>
  </si>
  <si>
    <t xml:space="preserve">Postos de trabalho </t>
  </si>
  <si>
    <t xml:space="preserve">01</t>
  </si>
  <si>
    <t xml:space="preserve">(*)</t>
  </si>
  <si>
    <t xml:space="preserve">Inclui nos custos indiretos,  fornecimento de uniformes, exames admicionais,  IRPJ, CSLL e outros encargos não incluídos acima. </t>
  </si>
  <si>
    <t xml:space="preserve">OBS: SOMENTE OS MÓDULOS MARCADOS EM AMARELO PODERÃO SER ALTERADOS CONFORME O REGIME DE TRIBUTAÇÃO</t>
  </si>
  <si>
    <t xml:space="preserve">COMPOSIÇÃO DA REMUNERAÇÃO – ARTÍFICE</t>
  </si>
  <si>
    <t xml:space="preserve">JORNADA DIARIA 8 (OITO) Horas</t>
  </si>
  <si>
    <t xml:space="preserve">40 (QUARENTA) horas semanais </t>
  </si>
  <si>
    <t xml:space="preserve">Convenção Coletiva de trabalho</t>
  </si>
  <si>
    <t xml:space="preserve">CCT 308/2023</t>
  </si>
  <si>
    <t xml:space="preserve">Auxilio alimentação (descontado 20%)</t>
  </si>
  <si>
    <t xml:space="preserve">Auxilio Saúde</t>
  </si>
  <si>
    <t xml:space="preserve">COMPOSIÇÃO DA REMUNERAÇÃO – AUXILIAR DE CERIMONIAL</t>
  </si>
  <si>
    <t xml:space="preserve">JORNADA DIARIA 6 (seis) Horas</t>
  </si>
  <si>
    <t xml:space="preserve">30 (trinta) horas semanais </t>
  </si>
  <si>
    <t xml:space="preserve">Transporte (2 vales por dia)</t>
  </si>
  <si>
    <t xml:space="preserve">COMPOSIÇÃO DA REMUNERAÇÃO – AUXILIAR DE FROTAS</t>
  </si>
  <si>
    <t xml:space="preserve">COMPOSIÇÃO DA REMUNERAÇÃO</t>
  </si>
  <si>
    <t xml:space="preserve">COMPOSIÇÃO DA REMUNERAÇÃO – BOMBEIRO ELETRICISTA</t>
  </si>
  <si>
    <t xml:space="preserve">JORNADA DIARIA 6 (SEIS) Horas</t>
  </si>
  <si>
    <t xml:space="preserve">44 (quarenta e quatro ) horas semanais </t>
  </si>
  <si>
    <t xml:space="preserve">Transporte</t>
  </si>
  <si>
    <t xml:space="preserve">Auxilio alimentação</t>
  </si>
  <si>
    <t xml:space="preserve">Cláusula15ª, paragrafo 1º CCT</t>
  </si>
  <si>
    <t xml:space="preserve">Cláusula17ª.</t>
  </si>
  <si>
    <t xml:space="preserve">LIMITADA A 3%</t>
  </si>
  <si>
    <t xml:space="preserve">Inclui nos custos indiretos os custos de fornecimento de uniformes</t>
  </si>
  <si>
    <t xml:space="preserve">IRPJ</t>
  </si>
  <si>
    <t xml:space="preserve">CSLL</t>
  </si>
  <si>
    <t xml:space="preserve">COMPOSIÇÃO DA REMUNERAÇÃO – COPEIRO</t>
  </si>
  <si>
    <t xml:space="preserve">44 (QUARENTA E QUATRO)HORAS SEMANAIS</t>
  </si>
  <si>
    <t xml:space="preserve">Convenção Coletiva de trabalho MG308/2023</t>
  </si>
  <si>
    <t xml:space="preserve">Art. 15 Lei 8.036/90 c/c Art 7º, III, CF   80% CTC</t>
  </si>
  <si>
    <t xml:space="preserve">0,63% * 36,80%</t>
  </si>
  <si>
    <t xml:space="preserve">05</t>
  </si>
  <si>
    <t xml:space="preserve">COMPOSIÇÃO DA REMUNERAÇÃO – EDITOR DE IMAGENS</t>
  </si>
  <si>
    <t xml:space="preserve">AMBOS SEXOS</t>
  </si>
  <si>
    <t xml:space="preserve">JORNADA DIÁRIA 06 (SEIS) HORAS</t>
  </si>
  <si>
    <t xml:space="preserve">30 (TRINTA)HORAS SEMANAIS</t>
  </si>
  <si>
    <t xml:space="preserve">04</t>
  </si>
  <si>
    <t xml:space="preserve">COMPOSIÇÃO DA REMUNERAÇÃO – ENCARREGADO</t>
  </si>
  <si>
    <t xml:space="preserve">COMPOSIÇÃO DA REMUNERAÇÃO – GARÇOM</t>
  </si>
  <si>
    <t xml:space="preserve">JORNADA DIARIA 8 (OITO) Horas 40(QUARENTA) horas semanais</t>
  </si>
  <si>
    <t xml:space="preserve">Convenção Coletiva de trabalho CCT308/2022</t>
  </si>
  <si>
    <t xml:space="preserve">CCT308/2022</t>
  </si>
  <si>
    <t xml:space="preserve">02</t>
  </si>
  <si>
    <t xml:space="preserve">COMPOSIÇÃO DA REMUNERAÇÃO – JORNALISTA</t>
  </si>
  <si>
    <t xml:space="preserve">JORNADA DIARIA 6hrs</t>
  </si>
  <si>
    <t xml:space="preserve">LIMITADO  A 13%</t>
  </si>
  <si>
    <t xml:space="preserve">COMPOSIÇÃO DA REMUNERAÇÃO – MOTOCICLISTA (MOTOBOY)</t>
  </si>
  <si>
    <t xml:space="preserve">MOTOCICLISTA (MOTOBOY)</t>
  </si>
  <si>
    <t xml:space="preserve">Convenção Coletiva de trabalho 308/2023</t>
  </si>
  <si>
    <t xml:space="preserve">PESQUISA NA INTERNET</t>
  </si>
  <si>
    <t xml:space="preserve">Periculosidade 30%</t>
  </si>
  <si>
    <t xml:space="preserve">Art. 15 Lei 8.036/90 c/c Art 7º, III, CF   80%</t>
  </si>
  <si>
    <t xml:space="preserve">COMPOSIÇÃO DA REMUNERAÇÃO – MOTORISTA</t>
  </si>
  <si>
    <t xml:space="preserve">FEMININO</t>
  </si>
  <si>
    <t xml:space="preserve">40 ( </t>
  </si>
  <si>
    <t xml:space="preserve">Plano Odontológico</t>
  </si>
  <si>
    <t xml:space="preserve">SEGURO ACIDENTE TRABALHO (RAT/FAP) *</t>
  </si>
  <si>
    <t xml:space="preserve">2,64%*36,80%</t>
  </si>
  <si>
    <t xml:space="preserve">COMPOSIÇÃO DA REMUNERAÇÃO – PORTEIRO</t>
  </si>
  <si>
    <t xml:space="preserve">Convenção Coletiva de trabalho 308/2022</t>
  </si>
  <si>
    <t xml:space="preserve">08</t>
  </si>
  <si>
    <t xml:space="preserve">COMPOSIÇÃO DA REMUNERAÇÃO – PROGRAMADOR</t>
  </si>
  <si>
    <t xml:space="preserve">03</t>
  </si>
  <si>
    <t xml:space="preserve">COMPOSIÇÃO DA REMUNERAÇÃO – RECEPCIONISTA</t>
  </si>
  <si>
    <t xml:space="preserve">30 (TRINTA) horas semanais </t>
  </si>
  <si>
    <t xml:space="preserve">CCT da categoria MG 000308/2023</t>
  </si>
  <si>
    <t xml:space="preserve">Inclui nos custos indiretos,  fornecimento de uniformes, exames admicionais</t>
  </si>
  <si>
    <t xml:space="preserve">COMPOSIÇÃO DA REMUNERAÇÃO – SERVENTE DE LIMPEZA</t>
  </si>
  <si>
    <t xml:space="preserve">FAXINEIRO </t>
  </si>
  <si>
    <t xml:space="preserve">10</t>
  </si>
  <si>
    <t xml:space="preserve">COMPOSIÇÃO DA REMUNERAÇÃO – SUPORTE TI</t>
  </si>
  <si>
    <t xml:space="preserve">COMPOSIÇÃO DA REMUNERAÇÃO – TELEFONISTA</t>
  </si>
  <si>
    <t xml:space="preserve">TELEFONIST</t>
  </si>
  <si>
    <t xml:space="preserve">COMPOSIÇÃO DA REMUNERAÇÃO – VIGIA DIURNO</t>
  </si>
  <si>
    <t xml:space="preserve">VIGIA DIURNO </t>
  </si>
  <si>
    <t xml:space="preserve">JORNADA DIARIA 12/36</t>
  </si>
  <si>
    <t xml:space="preserve">Média 16 dias no mês (16 horas) </t>
  </si>
  <si>
    <t xml:space="preserve">DRS</t>
  </si>
  <si>
    <t xml:space="preserve">Art. 15 Lei 8.036/90 c/c Art 7º, III, CF (16 dias)</t>
  </si>
  <si>
    <t xml:space="preserve">Intervalo intra jornada</t>
  </si>
  <si>
    <t xml:space="preserve">LIMITADO  A 3%</t>
  </si>
  <si>
    <t xml:space="preserve">COMPOSIÇÃO DA REMUNERAÇÃO – VIGIA NOTURNO</t>
  </si>
  <si>
    <t xml:space="preserve">Adicional Noturno</t>
  </si>
  <si>
    <t xml:space="preserve">Horas noturna</t>
  </si>
  <si>
    <t xml:space="preserve">COMPOSIÇÃO DA REMUNERAÇÃO – ZELADOR</t>
  </si>
</sst>
</file>

<file path=xl/styles.xml><?xml version="1.0" encoding="utf-8"?>
<styleSheet xmlns="http://schemas.openxmlformats.org/spreadsheetml/2006/main">
  <numFmts count="8">
    <numFmt numFmtId="164" formatCode="General"/>
    <numFmt numFmtId="165" formatCode="#,##0.00"/>
    <numFmt numFmtId="166" formatCode="General"/>
    <numFmt numFmtId="167" formatCode="0.00%"/>
    <numFmt numFmtId="168" formatCode="@"/>
    <numFmt numFmtId="169" formatCode="0%"/>
    <numFmt numFmtId="170" formatCode="0.00"/>
    <numFmt numFmtId="171" formatCode="[$R$-416]\ #,##0.00;[RED]\-[$R$-416]\ #,##0.00"/>
  </numFmts>
  <fonts count="20">
    <font>
      <sz val="11"/>
      <color rgb="FF000000"/>
      <name val="Calibri"/>
      <family val="2"/>
      <charset val="1"/>
    </font>
    <font>
      <sz val="10"/>
      <name val="Arial"/>
      <family val="0"/>
    </font>
    <font>
      <sz val="10"/>
      <name val="Arial"/>
      <family val="0"/>
    </font>
    <font>
      <sz val="10"/>
      <name val="Arial"/>
      <family val="0"/>
    </font>
    <font>
      <b val="true"/>
      <sz val="12"/>
      <color rgb="FF000000"/>
      <name val="Calibri"/>
      <family val="2"/>
      <charset val="1"/>
    </font>
    <font>
      <b val="true"/>
      <sz val="14"/>
      <name val="Arial Narrow"/>
      <family val="2"/>
      <charset val="1"/>
    </font>
    <font>
      <sz val="14"/>
      <name val="Arial Narrow"/>
      <family val="2"/>
      <charset val="1"/>
    </font>
    <font>
      <sz val="14"/>
      <color rgb="FF000000"/>
      <name val="Arial narrow"/>
      <family val="2"/>
      <charset val="128"/>
    </font>
    <font>
      <b val="true"/>
      <sz val="11"/>
      <color rgb="FF000000"/>
      <name val="Calibri"/>
      <family val="2"/>
      <charset val="1"/>
    </font>
    <font>
      <b val="true"/>
      <sz val="10"/>
      <color rgb="FF000000"/>
      <name val="Arial"/>
      <family val="2"/>
      <charset val="1"/>
    </font>
    <font>
      <sz val="10"/>
      <color rgb="FF000000"/>
      <name val="Arial"/>
      <family val="2"/>
      <charset val="1"/>
    </font>
    <font>
      <sz val="7"/>
      <color rgb="FF000000"/>
      <name val="Calibri"/>
      <family val="2"/>
      <charset val="1"/>
    </font>
    <font>
      <b val="true"/>
      <sz val="13"/>
      <color rgb="FF000000"/>
      <name val="Arial"/>
      <family val="2"/>
      <charset val="1"/>
    </font>
    <font>
      <i val="true"/>
      <sz val="9"/>
      <color rgb="FF000000"/>
      <name val="Arial"/>
      <family val="2"/>
      <charset val="1"/>
    </font>
    <font>
      <sz val="9"/>
      <color rgb="FF000000"/>
      <name val="Calibri"/>
      <family val="2"/>
      <charset val="1"/>
    </font>
    <font>
      <b val="true"/>
      <sz val="12"/>
      <color rgb="FF000000"/>
      <name val="Arial"/>
      <family val="2"/>
      <charset val="1"/>
    </font>
    <font>
      <sz val="10"/>
      <color rgb="FF000000"/>
      <name val="Calibri"/>
      <family val="2"/>
      <charset val="1"/>
    </font>
    <font>
      <sz val="10"/>
      <color rgb="FF000000"/>
      <name val="Alef"/>
      <family val="0"/>
      <charset val="1"/>
    </font>
    <font>
      <sz val="12"/>
      <color rgb="FF000000"/>
      <name val="Calibri"/>
      <family val="2"/>
      <charset val="1"/>
    </font>
    <font>
      <sz val="10"/>
      <color rgb="FF00A933"/>
      <name val="Arial"/>
      <family val="2"/>
      <charset val="1"/>
    </font>
  </fonts>
  <fills count="8">
    <fill>
      <patternFill patternType="none"/>
    </fill>
    <fill>
      <patternFill patternType="gray125"/>
    </fill>
    <fill>
      <patternFill patternType="solid">
        <fgColor rgb="FFA6A6A6"/>
        <bgColor rgb="FFAFABAB"/>
      </patternFill>
    </fill>
    <fill>
      <patternFill patternType="solid">
        <fgColor rgb="FFFFFF00"/>
        <bgColor rgb="FFFFF200"/>
      </patternFill>
    </fill>
    <fill>
      <patternFill patternType="solid">
        <fgColor rgb="FF00B050"/>
        <bgColor rgb="FF00A933"/>
      </patternFill>
    </fill>
    <fill>
      <patternFill patternType="solid">
        <fgColor rgb="FF81D41A"/>
        <bgColor rgb="FFA6A6A6"/>
      </patternFill>
    </fill>
    <fill>
      <patternFill patternType="solid">
        <fgColor rgb="FFFFF200"/>
        <bgColor rgb="FFFFFF00"/>
      </patternFill>
    </fill>
    <fill>
      <patternFill patternType="solid">
        <fgColor rgb="FFAFABAB"/>
        <bgColor rgb="FFA6A6A6"/>
      </patternFill>
    </fill>
  </fills>
  <borders count="30">
    <border diagonalUp="false" diagonalDown="false">
      <left/>
      <right/>
      <top/>
      <bottom/>
      <diagonal/>
    </border>
    <border diagonalUp="false" diagonalDown="false">
      <left style="hair"/>
      <right/>
      <top style="hair"/>
      <bottom style="hair"/>
      <diagonal/>
    </border>
    <border diagonalUp="false" diagonalDown="false">
      <left style="hair"/>
      <right style="hair"/>
      <top style="hair"/>
      <bottom style="hair"/>
      <diagonal/>
    </border>
    <border diagonalUp="false" diagonalDown="false">
      <left style="hair"/>
      <right/>
      <top/>
      <bottom style="hair"/>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style="thin"/>
      <top style="thin"/>
      <bottom/>
      <diagonal/>
    </border>
    <border diagonalUp="false" diagonalDown="false">
      <left/>
      <right style="thin"/>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style="medium"/>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bottom/>
      <diagonal/>
    </border>
    <border diagonalUp="false" diagonalDown="false">
      <left style="thin"/>
      <right style="thin"/>
      <top style="thin"/>
      <bottom style="medium"/>
      <diagonal/>
    </border>
    <border diagonalUp="false" diagonalDown="false">
      <left/>
      <right/>
      <top style="thin"/>
      <bottom style="thin"/>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justify"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0" fillId="0" borderId="0" xfId="0" applyFont="false" applyBorder="false" applyAlignment="true" applyProtection="true">
      <alignment horizontal="center" vertical="bottom" textRotation="0" wrapText="fals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true" hidden="false"/>
    </xf>
    <xf numFmtId="164" fontId="8" fillId="2" borderId="1" xfId="0" applyFont="true" applyBorder="true" applyAlignment="true" applyProtection="true">
      <alignment horizontal="center" vertical="center" textRotation="0" wrapText="true" indent="0" shrinkToFit="false"/>
      <protection locked="true" hidden="false"/>
    </xf>
    <xf numFmtId="164" fontId="8" fillId="2" borderId="2"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5" fontId="0" fillId="0" borderId="1" xfId="0" applyFont="false" applyBorder="true" applyAlignment="true" applyProtection="true">
      <alignment horizontal="center" vertical="center" textRotation="0" wrapText="false" indent="0" shrinkToFit="false"/>
      <protection locked="true" hidden="false"/>
    </xf>
    <xf numFmtId="165" fontId="0" fillId="0" borderId="2" xfId="0" applyFont="fals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bottom" textRotation="0" wrapText="false" indent="0" shrinkToFit="false"/>
      <protection locked="true" hidden="false"/>
    </xf>
    <xf numFmtId="164" fontId="0" fillId="0" borderId="3" xfId="0" applyFont="true" applyBorder="true" applyAlignment="true" applyProtection="true">
      <alignment horizontal="left" vertical="center" textRotation="0" wrapText="tru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6" fontId="8" fillId="0" borderId="2" xfId="0" applyFont="true" applyBorder="true" applyAlignment="true" applyProtection="true">
      <alignment horizontal="center" vertical="bottom" textRotation="0" wrapText="false" indent="0" shrinkToFit="false"/>
      <protection locked="true" hidden="false"/>
    </xf>
    <xf numFmtId="164" fontId="8" fillId="0" borderId="2" xfId="0" applyFont="true" applyBorder="true" applyAlignment="true" applyProtection="true">
      <alignment horizontal="general" vertical="bottom" textRotation="0" wrapText="false" indent="0" shrinkToFit="false"/>
      <protection locked="true" hidden="false"/>
    </xf>
    <xf numFmtId="165" fontId="8" fillId="0" borderId="3" xfId="0" applyFont="true" applyBorder="true" applyAlignment="true" applyProtection="true">
      <alignment horizontal="center" vertical="bottom" textRotation="0" wrapText="false" indent="0" shrinkToFit="false"/>
      <protection locked="true" hidden="false"/>
    </xf>
    <xf numFmtId="165" fontId="8" fillId="0" borderId="2" xfId="0" applyFont="true" applyBorder="true" applyAlignment="true" applyProtection="true">
      <alignment horizontal="center" vertical="bottom" textRotation="0" wrapText="false" indent="0" shrinkToFit="false"/>
      <protection locked="true" hidden="false"/>
    </xf>
    <xf numFmtId="164" fontId="0" fillId="3" borderId="0" xfId="0" applyFont="false" applyBorder="false" applyAlignment="true" applyProtection="true">
      <alignment horizontal="general" vertical="bottom" textRotation="0" wrapText="false" indent="0" shrinkToFit="false"/>
      <protection locked="true" hidden="false"/>
    </xf>
    <xf numFmtId="164" fontId="9" fillId="3" borderId="4" xfId="0" applyFont="true" applyBorder="true" applyAlignment="true" applyProtection="true">
      <alignment horizontal="center" vertical="bottom" textRotation="0" wrapText="false" indent="0" shrinkToFit="false"/>
      <protection locked="false" hidden="false"/>
    </xf>
    <xf numFmtId="164" fontId="9" fillId="3" borderId="5" xfId="0" applyFont="true" applyBorder="true" applyAlignment="true" applyProtection="true">
      <alignment horizontal="general" vertical="bottom" textRotation="0" wrapText="false" indent="0" shrinkToFit="false"/>
      <protection locked="false" hidden="false"/>
    </xf>
    <xf numFmtId="164" fontId="9" fillId="3" borderId="5" xfId="0" applyFont="true" applyBorder="true" applyAlignment="true" applyProtection="true">
      <alignment horizontal="center" vertical="bottom" textRotation="0" wrapText="false" indent="0" shrinkToFit="false"/>
      <protection locked="false" hidden="false"/>
    </xf>
    <xf numFmtId="165" fontId="9" fillId="3" borderId="5" xfId="0" applyFont="true" applyBorder="true" applyAlignment="true" applyProtection="true">
      <alignment horizontal="general" vertical="bottom" textRotation="0" wrapText="false" indent="0" shrinkToFit="false"/>
      <protection locked="false" hidden="false"/>
    </xf>
    <xf numFmtId="164" fontId="9" fillId="3" borderId="6" xfId="0" applyFont="true" applyBorder="true" applyAlignment="true" applyProtection="true">
      <alignment horizontal="general" vertical="bottom" textRotation="0" wrapText="false" indent="0" shrinkToFit="false"/>
      <protection locked="false" hidden="false"/>
    </xf>
    <xf numFmtId="164" fontId="9" fillId="3" borderId="7" xfId="0" applyFont="true" applyBorder="true" applyAlignment="true" applyProtection="true">
      <alignment horizontal="center" vertical="bottom" textRotation="0" wrapText="false" indent="0" shrinkToFit="false"/>
      <protection locked="false" hidden="false"/>
    </xf>
    <xf numFmtId="164" fontId="9" fillId="3" borderId="7" xfId="0" applyFont="true" applyBorder="true" applyAlignment="true" applyProtection="true">
      <alignment horizontal="general" vertical="bottom" textRotation="0" wrapText="false" indent="0" shrinkToFit="false"/>
      <protection locked="false" hidden="false"/>
    </xf>
    <xf numFmtId="167" fontId="9" fillId="3" borderId="7" xfId="0" applyFont="true" applyBorder="true" applyAlignment="true" applyProtection="true">
      <alignment horizontal="center" vertical="bottom" textRotation="0" wrapText="false" indent="0" shrinkToFit="false"/>
      <protection locked="false" hidden="false"/>
    </xf>
    <xf numFmtId="165" fontId="9" fillId="3" borderId="7" xfId="0" applyFont="true" applyBorder="true" applyAlignment="true" applyProtection="true">
      <alignment horizontal="general" vertical="bottom" textRotation="0" wrapText="false" indent="0" shrinkToFit="false"/>
      <protection locked="false" hidden="false"/>
    </xf>
    <xf numFmtId="164" fontId="9" fillId="3" borderId="8" xfId="0" applyFont="true" applyBorder="true" applyAlignment="true" applyProtection="true">
      <alignment horizontal="general" vertical="bottom" textRotation="0" wrapText="false" indent="0" shrinkToFit="false"/>
      <protection locked="false" hidden="false"/>
    </xf>
    <xf numFmtId="164" fontId="10" fillId="3" borderId="9" xfId="0" applyFont="true" applyBorder="true" applyAlignment="true" applyProtection="true">
      <alignment horizontal="center" vertical="bottom" textRotation="0" wrapText="false" indent="0" shrinkToFit="false"/>
      <protection locked="false" hidden="false"/>
    </xf>
    <xf numFmtId="164" fontId="10" fillId="3" borderId="9" xfId="0" applyFont="true" applyBorder="true" applyAlignment="true" applyProtection="true">
      <alignment horizontal="general" vertical="bottom" textRotation="0" wrapText="false" indent="0" shrinkToFit="false"/>
      <protection locked="false" hidden="false"/>
    </xf>
    <xf numFmtId="167" fontId="10" fillId="3" borderId="9" xfId="0" applyFont="true" applyBorder="true" applyAlignment="true" applyProtection="true">
      <alignment horizontal="center" vertical="bottom" textRotation="0" wrapText="false" indent="0" shrinkToFit="false"/>
      <protection locked="false" hidden="false"/>
    </xf>
    <xf numFmtId="165" fontId="10" fillId="3" borderId="9" xfId="0" applyFont="true" applyBorder="true" applyAlignment="true" applyProtection="true">
      <alignment horizontal="general" vertical="bottom" textRotation="0" wrapText="false" indent="0" shrinkToFit="false"/>
      <protection locked="false" hidden="false"/>
    </xf>
    <xf numFmtId="164" fontId="10" fillId="3" borderId="2" xfId="0" applyFont="true" applyBorder="true" applyAlignment="true" applyProtection="true">
      <alignment horizontal="general" vertical="bottom" textRotation="0" wrapText="false" indent="0" shrinkToFit="false"/>
      <protection locked="false" hidden="false"/>
    </xf>
    <xf numFmtId="164" fontId="10" fillId="3" borderId="10" xfId="0" applyFont="true" applyBorder="true" applyAlignment="true" applyProtection="true">
      <alignment horizontal="center" vertical="bottom" textRotation="0" wrapText="false" indent="0" shrinkToFit="false"/>
      <protection locked="false" hidden="false"/>
    </xf>
    <xf numFmtId="164" fontId="9" fillId="3" borderId="11" xfId="0" applyFont="true" applyBorder="true" applyAlignment="true" applyProtection="true">
      <alignment horizontal="center" vertical="bottom" textRotation="0" wrapText="false" indent="0" shrinkToFit="false"/>
      <protection locked="false" hidden="false"/>
    </xf>
    <xf numFmtId="164" fontId="9" fillId="3" borderId="11" xfId="0" applyFont="true" applyBorder="true" applyAlignment="true" applyProtection="true">
      <alignment horizontal="general" vertical="bottom" textRotation="0" wrapText="false" indent="0" shrinkToFit="false"/>
      <protection locked="false" hidden="false"/>
    </xf>
    <xf numFmtId="167" fontId="10" fillId="3" borderId="12" xfId="0" applyFont="true" applyBorder="true" applyAlignment="true" applyProtection="true">
      <alignment horizontal="center" vertical="bottom" textRotation="0" wrapText="false" indent="0" shrinkToFit="false"/>
      <protection locked="false" hidden="false"/>
    </xf>
    <xf numFmtId="165" fontId="9" fillId="3" borderId="11" xfId="0" applyFont="true" applyBorder="true" applyAlignment="true" applyProtection="true">
      <alignment horizontal="general" vertical="bottom" textRotation="0" wrapText="false" indent="0" shrinkToFit="false"/>
      <protection locked="false" hidden="false"/>
    </xf>
    <xf numFmtId="168" fontId="10" fillId="3" borderId="2" xfId="0" applyFont="true" applyBorder="true" applyAlignment="true" applyProtection="true">
      <alignment horizontal="general" vertical="bottom" textRotation="0" wrapText="false" indent="0" shrinkToFit="false"/>
      <protection locked="false" hidden="false"/>
    </xf>
    <xf numFmtId="164" fontId="9" fillId="3" borderId="2" xfId="0" applyFont="true" applyBorder="true" applyAlignment="true" applyProtection="true">
      <alignment horizontal="justify" vertical="bottom" textRotation="0" wrapText="false" indent="0" shrinkToFit="false"/>
      <protection locked="false" hidden="false"/>
    </xf>
    <xf numFmtId="164" fontId="10" fillId="3" borderId="0" xfId="0" applyFont="true" applyBorder="false" applyAlignment="true" applyProtection="true">
      <alignment horizontal="center" vertical="bottom" textRotation="0" wrapText="false" indent="0" shrinkToFit="false"/>
      <protection locked="false" hidden="false"/>
    </xf>
    <xf numFmtId="164" fontId="9" fillId="3" borderId="0" xfId="0" applyFont="true" applyBorder="false" applyAlignment="true" applyProtection="true">
      <alignment horizontal="general" vertical="bottom" textRotation="0" wrapText="false" indent="0" shrinkToFit="false"/>
      <protection locked="false" hidden="false"/>
    </xf>
    <xf numFmtId="167" fontId="10" fillId="3" borderId="0" xfId="0" applyFont="true" applyBorder="false" applyAlignment="true" applyProtection="true">
      <alignment horizontal="center" vertical="bottom" textRotation="0" wrapText="false" indent="0" shrinkToFit="false"/>
      <protection locked="false" hidden="false"/>
    </xf>
    <xf numFmtId="165" fontId="9" fillId="3" borderId="0" xfId="0" applyFont="true" applyBorder="false" applyAlignment="true" applyProtection="true">
      <alignment horizontal="general" vertical="bottom" textRotation="0" wrapText="false" indent="0" shrinkToFit="false"/>
      <protection locked="false" hidden="false"/>
    </xf>
    <xf numFmtId="168" fontId="10" fillId="3" borderId="0" xfId="0" applyFont="true" applyBorder="false" applyAlignment="true" applyProtection="true">
      <alignment horizontal="general" vertical="bottom" textRotation="0" wrapText="false" indent="0" shrinkToFit="false"/>
      <protection locked="false" hidden="false"/>
    </xf>
    <xf numFmtId="164" fontId="9" fillId="3" borderId="13" xfId="0" applyFont="true" applyBorder="true" applyAlignment="true" applyProtection="true">
      <alignment horizontal="center" vertical="bottom" textRotation="0" wrapText="false" indent="0" shrinkToFit="false"/>
      <protection locked="false" hidden="false"/>
    </xf>
    <xf numFmtId="164" fontId="9" fillId="3" borderId="14" xfId="0" applyFont="true" applyBorder="true" applyAlignment="true" applyProtection="true">
      <alignment horizontal="general" vertical="bottom" textRotation="0" wrapText="false" indent="0" shrinkToFit="false"/>
      <protection locked="false" hidden="false"/>
    </xf>
    <xf numFmtId="167" fontId="9" fillId="3" borderId="15" xfId="0" applyFont="true" applyBorder="true" applyAlignment="true" applyProtection="true">
      <alignment horizontal="center" vertical="bottom" textRotation="0" wrapText="false" indent="0" shrinkToFit="false"/>
      <protection locked="false" hidden="false"/>
    </xf>
    <xf numFmtId="168" fontId="9" fillId="3" borderId="7" xfId="0" applyFont="true" applyBorder="true" applyAlignment="true" applyProtection="true">
      <alignment horizontal="general" vertical="bottom" textRotation="0" wrapText="false" indent="0" shrinkToFit="false"/>
      <protection locked="false" hidden="false"/>
    </xf>
    <xf numFmtId="164" fontId="10" fillId="3" borderId="0" xfId="0" applyFont="true" applyBorder="false" applyAlignment="true" applyProtection="true">
      <alignment horizontal="general" vertical="bottom" textRotation="0" wrapText="false" indent="0" shrinkToFit="false"/>
      <protection locked="false" hidden="false"/>
    </xf>
    <xf numFmtId="165" fontId="10" fillId="3" borderId="0" xfId="0" applyFont="true" applyBorder="false" applyAlignment="true" applyProtection="true">
      <alignment horizontal="general" vertical="bottom" textRotation="0" wrapText="false" indent="0" shrinkToFit="false"/>
      <protection locked="false" hidden="false"/>
    </xf>
    <xf numFmtId="164" fontId="9" fillId="3" borderId="14" xfId="0" applyFont="true" applyBorder="true" applyAlignment="true" applyProtection="true">
      <alignment horizontal="center" vertical="bottom" textRotation="0" wrapText="false" indent="0" shrinkToFit="false"/>
      <protection locked="false" hidden="false"/>
    </xf>
    <xf numFmtId="165" fontId="9" fillId="3" borderId="14" xfId="0" applyFont="true" applyBorder="true" applyAlignment="true" applyProtection="true">
      <alignment horizontal="general" vertical="bottom" textRotation="0" wrapText="false" indent="0" shrinkToFit="false"/>
      <protection locked="false" hidden="false"/>
    </xf>
    <xf numFmtId="164" fontId="9" fillId="3" borderId="15" xfId="0" applyFont="true" applyBorder="true" applyAlignment="true" applyProtection="true">
      <alignment horizontal="general" vertical="bottom" textRotation="0" wrapText="false" indent="0" shrinkToFit="false"/>
      <protection locked="false" hidden="false"/>
    </xf>
    <xf numFmtId="165" fontId="9" fillId="3" borderId="8" xfId="0" applyFont="true" applyBorder="true" applyAlignment="true" applyProtection="true">
      <alignment horizontal="general" vertical="bottom" textRotation="0" wrapText="false" indent="0" shrinkToFit="false"/>
      <protection locked="false" hidden="false"/>
    </xf>
    <xf numFmtId="165" fontId="10" fillId="3" borderId="10" xfId="0" applyFont="true" applyBorder="true" applyAlignment="true" applyProtection="true">
      <alignment horizontal="general" vertical="bottom" textRotation="0" wrapText="false" indent="0" shrinkToFit="false"/>
      <protection locked="false" hidden="false"/>
    </xf>
    <xf numFmtId="164" fontId="10" fillId="3" borderId="11" xfId="0" applyFont="true" applyBorder="true" applyAlignment="true" applyProtection="true">
      <alignment horizontal="justify" vertical="center" textRotation="0" wrapText="false" indent="0" shrinkToFit="false"/>
      <protection locked="false" hidden="false"/>
    </xf>
    <xf numFmtId="164" fontId="10" fillId="3" borderId="10" xfId="0" applyFont="true" applyBorder="true" applyAlignment="true" applyProtection="true">
      <alignment horizontal="general" vertical="bottom" textRotation="0" wrapText="false" indent="0" shrinkToFit="false"/>
      <protection locked="false" hidden="false"/>
    </xf>
    <xf numFmtId="167" fontId="10" fillId="3" borderId="10" xfId="0" applyFont="true" applyBorder="true" applyAlignment="true" applyProtection="true">
      <alignment horizontal="center" vertical="bottom" textRotation="0" wrapText="false" indent="0" shrinkToFit="false"/>
      <protection locked="false" hidden="false"/>
    </xf>
    <xf numFmtId="164" fontId="10" fillId="3" borderId="12" xfId="0" applyFont="true" applyBorder="true" applyAlignment="true" applyProtection="true">
      <alignment horizontal="general" vertical="bottom" textRotation="0" wrapText="false" indent="0" shrinkToFit="false"/>
      <protection locked="false" hidden="false"/>
    </xf>
    <xf numFmtId="164" fontId="9" fillId="3" borderId="10" xfId="0" applyFont="true" applyBorder="true" applyAlignment="true" applyProtection="true">
      <alignment horizontal="center" vertical="bottom" textRotation="0" wrapText="false" indent="0" shrinkToFit="false"/>
      <protection locked="false" hidden="false"/>
    </xf>
    <xf numFmtId="164" fontId="9" fillId="3" borderId="10" xfId="0" applyFont="true" applyBorder="true" applyAlignment="true" applyProtection="true">
      <alignment horizontal="general" vertical="bottom" textRotation="0" wrapText="false" indent="0" shrinkToFit="false"/>
      <protection locked="false" hidden="false"/>
    </xf>
    <xf numFmtId="167" fontId="9" fillId="3" borderId="10" xfId="0" applyFont="true" applyBorder="true" applyAlignment="true" applyProtection="true">
      <alignment horizontal="center" vertical="bottom" textRotation="0" wrapText="false" indent="0" shrinkToFit="false"/>
      <protection locked="false" hidden="false"/>
    </xf>
    <xf numFmtId="165" fontId="9" fillId="3" borderId="10" xfId="0" applyFont="true" applyBorder="true" applyAlignment="true" applyProtection="true">
      <alignment horizontal="general" vertical="bottom" textRotation="0" wrapText="false" indent="0" shrinkToFit="false"/>
      <protection locked="false" hidden="false"/>
    </xf>
    <xf numFmtId="167" fontId="10" fillId="3" borderId="11" xfId="0" applyFont="true" applyBorder="true" applyAlignment="true" applyProtection="true">
      <alignment horizontal="center" vertical="bottom" textRotation="0" wrapText="false" indent="0" shrinkToFit="false"/>
      <protection locked="false" hidden="false"/>
    </xf>
    <xf numFmtId="165" fontId="10" fillId="3" borderId="12" xfId="0" applyFont="true" applyBorder="true" applyAlignment="true" applyProtection="true">
      <alignment horizontal="general" vertical="bottom" textRotation="0" wrapText="false" indent="0" shrinkToFit="false"/>
      <protection locked="false" hidden="false"/>
    </xf>
    <xf numFmtId="164" fontId="0" fillId="0" borderId="1" xfId="0" applyFont="true" applyBorder="true" applyAlignment="true" applyProtection="true">
      <alignment horizontal="general" vertical="bottom" textRotation="0" wrapText="false" indent="0" shrinkToFit="false"/>
      <protection locked="true" hidden="false"/>
    </xf>
    <xf numFmtId="165" fontId="0" fillId="0" borderId="2" xfId="0" applyFont="true" applyBorder="true" applyAlignment="true" applyProtection="true">
      <alignment horizontal="center" vertical="bottom" textRotation="0" wrapText="false" indent="0" shrinkToFit="false"/>
      <protection locked="true" hidden="false"/>
    </xf>
    <xf numFmtId="164" fontId="8" fillId="2" borderId="1" xfId="0" applyFont="true" applyBorder="true" applyAlignment="true" applyProtection="true">
      <alignment horizontal="center" vertical="bottom" textRotation="0" wrapText="false" indent="0" shrinkToFit="false"/>
      <protection locked="true" hidden="false"/>
    </xf>
    <xf numFmtId="164" fontId="8" fillId="2" borderId="2" xfId="0" applyFont="true" applyBorder="true" applyAlignment="true" applyProtection="true">
      <alignment horizontal="center" vertical="bottom" textRotation="0" wrapText="true" indent="0" shrinkToFit="false"/>
      <protection locked="true" hidden="false"/>
    </xf>
    <xf numFmtId="164" fontId="0" fillId="0" borderId="3" xfId="0" applyFont="true" applyBorder="true" applyAlignment="true" applyProtection="true">
      <alignment horizontal="general" vertical="bottom" textRotation="0" wrapText="true" indent="0" shrinkToFit="false"/>
      <protection locked="true" hidden="false"/>
    </xf>
    <xf numFmtId="166" fontId="0" fillId="0" borderId="2" xfId="0" applyFont="false" applyBorder="true" applyAlignment="true" applyProtection="true">
      <alignment horizontal="center" vertical="bottom" textRotation="0" wrapText="false" indent="0" shrinkToFit="false"/>
      <protection locked="true" hidden="false"/>
    </xf>
    <xf numFmtId="165" fontId="0" fillId="0" borderId="2" xfId="0" applyFont="fals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5" fontId="0"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5"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13" fillId="4" borderId="0" xfId="0" applyFont="true" applyBorder="tru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8"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5" fontId="10" fillId="0" borderId="0" xfId="0" applyFont="true" applyBorder="false" applyAlignment="true" applyProtection="true">
      <alignment horizontal="general" vertical="bottom" textRotation="0" wrapText="false" indent="0" shrinkToFit="false"/>
      <protection locked="true" hidden="false"/>
    </xf>
    <xf numFmtId="164" fontId="9" fillId="0" borderId="7" xfId="0" applyFont="true" applyBorder="true" applyAlignment="true" applyProtection="true">
      <alignment horizontal="general" vertical="bottom" textRotation="0" wrapText="false" indent="0" shrinkToFit="false"/>
      <protection locked="true" hidden="false"/>
    </xf>
    <xf numFmtId="164" fontId="9" fillId="0" borderId="7" xfId="0" applyFont="true" applyBorder="true" applyAlignment="true" applyProtection="true">
      <alignment horizontal="center" vertical="bottom" textRotation="0" wrapText="false" indent="0" shrinkToFit="false"/>
      <protection locked="true" hidden="false"/>
    </xf>
    <xf numFmtId="165" fontId="9" fillId="0" borderId="7" xfId="0" applyFont="true" applyBorder="true" applyAlignment="true" applyProtection="true">
      <alignment horizontal="general" vertical="bottom" textRotation="0" wrapText="false" indent="0" shrinkToFit="false"/>
      <protection locked="true" hidden="false"/>
    </xf>
    <xf numFmtId="164" fontId="9" fillId="0" borderId="13" xfId="0" applyFont="true" applyBorder="true" applyAlignment="true" applyProtection="true">
      <alignment horizontal="center" vertical="bottom" textRotation="0" wrapText="false" indent="0" shrinkToFit="false"/>
      <protection locked="true" hidden="false"/>
    </xf>
    <xf numFmtId="164" fontId="9" fillId="0" borderId="14" xfId="0" applyFont="true" applyBorder="true" applyAlignment="true" applyProtection="true">
      <alignment horizontal="general" vertical="bottom" textRotation="0" wrapText="false" indent="0" shrinkToFit="false"/>
      <protection locked="true" hidden="false"/>
    </xf>
    <xf numFmtId="164" fontId="11" fillId="0" borderId="14" xfId="0" applyFont="true" applyBorder="true" applyAlignment="true" applyProtection="true">
      <alignment horizontal="general" vertical="bottom" textRotation="0" wrapText="false" indent="0" shrinkToFit="false"/>
      <protection locked="true" hidden="false"/>
    </xf>
    <xf numFmtId="164" fontId="11" fillId="0" borderId="15"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5" fontId="9" fillId="0" borderId="0" xfId="0" applyFont="true" applyBorder="false" applyAlignment="true" applyProtection="true">
      <alignment horizontal="general" vertical="bottom" textRotation="0" wrapText="false" indent="0" shrinkToFit="false"/>
      <protection locked="true" hidden="false"/>
    </xf>
    <xf numFmtId="164" fontId="10" fillId="0" borderId="11" xfId="0" applyFont="true" applyBorder="true" applyAlignment="true" applyProtection="true">
      <alignment horizontal="center" vertical="bottom" textRotation="0" wrapText="false" indent="0" shrinkToFit="false"/>
      <protection locked="true" hidden="false"/>
    </xf>
    <xf numFmtId="164" fontId="10" fillId="0" borderId="11" xfId="0" applyFont="true" applyBorder="true" applyAlignment="true" applyProtection="true">
      <alignment horizontal="general" vertical="bottom" textRotation="0" wrapText="false" indent="0" shrinkToFit="false"/>
      <protection locked="true" hidden="false"/>
    </xf>
    <xf numFmtId="164" fontId="10" fillId="0" borderId="16" xfId="0" applyFont="true" applyBorder="true" applyAlignment="true" applyProtection="true">
      <alignment horizontal="center" vertical="bottom" textRotation="0" wrapText="false" indent="0" shrinkToFit="false"/>
      <protection locked="true" hidden="false"/>
    </xf>
    <xf numFmtId="165" fontId="10" fillId="0" borderId="11" xfId="0" applyFont="true" applyBorder="true" applyAlignment="true" applyProtection="true">
      <alignment horizontal="general" vertical="bottom" textRotation="0" wrapText="false" indent="0" shrinkToFit="false"/>
      <protection locked="true" hidden="false"/>
    </xf>
    <xf numFmtId="164" fontId="10" fillId="0" borderId="12" xfId="0" applyFont="true" applyBorder="true" applyAlignment="true" applyProtection="true">
      <alignment horizontal="center" vertical="bottom" textRotation="0" wrapText="false" indent="0" shrinkToFit="false"/>
      <protection locked="true" hidden="false"/>
    </xf>
    <xf numFmtId="164" fontId="10" fillId="0" borderId="12" xfId="0" applyFont="true" applyBorder="true" applyAlignment="true" applyProtection="true">
      <alignment horizontal="general" vertical="bottom" textRotation="0" wrapText="false" indent="0" shrinkToFit="false"/>
      <protection locked="true" hidden="false"/>
    </xf>
    <xf numFmtId="164" fontId="10" fillId="0" borderId="17" xfId="0" applyFont="true" applyBorder="true" applyAlignment="true" applyProtection="true">
      <alignment horizontal="center" vertical="bottom" textRotation="0" wrapText="false" indent="0" shrinkToFit="false"/>
      <protection locked="true" hidden="false"/>
    </xf>
    <xf numFmtId="165" fontId="10" fillId="0" borderId="12" xfId="0" applyFont="true" applyBorder="true" applyAlignment="true" applyProtection="true">
      <alignment horizontal="general" vertical="bottom" textRotation="0" wrapText="false" indent="0" shrinkToFit="false"/>
      <protection locked="true" hidden="false"/>
    </xf>
    <xf numFmtId="164" fontId="10" fillId="0" borderId="18" xfId="0" applyFont="true" applyBorder="true" applyAlignment="true" applyProtection="true">
      <alignment horizontal="center" vertical="bottom" textRotation="0" wrapText="false" indent="0" shrinkToFit="false"/>
      <protection locked="true" hidden="false"/>
    </xf>
    <xf numFmtId="164" fontId="10" fillId="0" borderId="10" xfId="0" applyFont="true" applyBorder="true" applyAlignment="true" applyProtection="true">
      <alignment horizontal="general" vertical="bottom" textRotation="0" wrapText="false" indent="0" shrinkToFit="false"/>
      <protection locked="true" hidden="false"/>
    </xf>
    <xf numFmtId="169" fontId="10" fillId="0" borderId="10" xfId="0" applyFont="true" applyBorder="true" applyAlignment="true" applyProtection="true">
      <alignment horizontal="center" vertical="bottom" textRotation="0" wrapText="false" indent="0" shrinkToFit="false"/>
      <protection locked="true" hidden="false"/>
    </xf>
    <xf numFmtId="165" fontId="10" fillId="0" borderId="10" xfId="0" applyFont="true" applyBorder="true" applyAlignment="true" applyProtection="true">
      <alignment horizontal="general" vertical="bottom" textRotation="0" wrapText="false" indent="0" shrinkToFit="false"/>
      <protection locked="true" hidden="false"/>
    </xf>
    <xf numFmtId="164" fontId="9" fillId="0" borderId="19" xfId="0" applyFont="true" applyBorder="true" applyAlignment="true" applyProtection="true">
      <alignment horizontal="general" vertical="bottom" textRotation="0" wrapText="false" indent="0" shrinkToFit="false"/>
      <protection locked="true" hidden="false"/>
    </xf>
    <xf numFmtId="164" fontId="9" fillId="0" borderId="19" xfId="0" applyFont="true" applyBorder="true" applyAlignment="true" applyProtection="true">
      <alignment horizontal="center" vertical="bottom" textRotation="0" wrapText="false" indent="0" shrinkToFit="false"/>
      <protection locked="true" hidden="false"/>
    </xf>
    <xf numFmtId="165" fontId="9" fillId="0" borderId="19" xfId="0" applyFont="true" applyBorder="true" applyAlignment="true" applyProtection="true">
      <alignment horizontal="general" vertical="bottom" textRotation="0" wrapText="false" indent="0" shrinkToFit="false"/>
      <protection locked="true" hidden="false"/>
    </xf>
    <xf numFmtId="164" fontId="10" fillId="0" borderId="20" xfId="0" applyFont="true" applyBorder="true" applyAlignment="true" applyProtection="true">
      <alignment horizontal="general" vertical="bottom" textRotation="0" wrapText="false" indent="0" shrinkToFit="false"/>
      <protection locked="true" hidden="false"/>
    </xf>
    <xf numFmtId="164" fontId="9" fillId="0" borderId="4" xfId="0" applyFont="true" applyBorder="true" applyAlignment="true" applyProtection="true">
      <alignment horizontal="center" vertical="bottom" textRotation="0" wrapText="false" indent="0" shrinkToFit="false"/>
      <protection locked="true" hidden="false"/>
    </xf>
    <xf numFmtId="164" fontId="9" fillId="0" borderId="5" xfId="0" applyFont="true" applyBorder="true" applyAlignment="true" applyProtection="true">
      <alignment horizontal="general" vertical="bottom" textRotation="0" wrapText="false" indent="0" shrinkToFit="false"/>
      <protection locked="true" hidden="false"/>
    </xf>
    <xf numFmtId="164" fontId="9" fillId="0" borderId="5" xfId="0" applyFont="true" applyBorder="true" applyAlignment="true" applyProtection="true">
      <alignment horizontal="center" vertical="bottom" textRotation="0" wrapText="false" indent="0" shrinkToFit="false"/>
      <protection locked="true" hidden="false"/>
    </xf>
    <xf numFmtId="165" fontId="9" fillId="0" borderId="5" xfId="0" applyFont="true" applyBorder="true" applyAlignment="true" applyProtection="true">
      <alignment horizontal="general" vertical="bottom" textRotation="0" wrapText="false" indent="0" shrinkToFit="false"/>
      <protection locked="true" hidden="false"/>
    </xf>
    <xf numFmtId="164" fontId="9" fillId="0" borderId="6" xfId="0" applyFont="true" applyBorder="true" applyAlignment="true" applyProtection="true">
      <alignment horizontal="general" vertical="bottom" textRotation="0" wrapText="false" indent="0" shrinkToFit="false"/>
      <protection locked="true" hidden="false"/>
    </xf>
    <xf numFmtId="164" fontId="9" fillId="0" borderId="10" xfId="0" applyFont="true" applyBorder="true" applyAlignment="true" applyProtection="true">
      <alignment horizontal="center" vertical="bottom" textRotation="0" wrapText="false" indent="0" shrinkToFit="false"/>
      <protection locked="true" hidden="false"/>
    </xf>
    <xf numFmtId="164" fontId="9" fillId="0" borderId="10" xfId="0" applyFont="true" applyBorder="true" applyAlignment="true" applyProtection="true">
      <alignment horizontal="general" vertical="bottom" textRotation="0" wrapText="false" indent="0" shrinkToFit="false"/>
      <protection locked="true" hidden="false"/>
    </xf>
    <xf numFmtId="167" fontId="9" fillId="0" borderId="10" xfId="0" applyFont="true" applyBorder="true" applyAlignment="true" applyProtection="true">
      <alignment horizontal="center" vertical="bottom" textRotation="0" wrapText="false" indent="0" shrinkToFit="false"/>
      <protection locked="true" hidden="false"/>
    </xf>
    <xf numFmtId="165" fontId="9" fillId="0" borderId="10" xfId="0" applyFont="true" applyBorder="true" applyAlignment="true" applyProtection="true">
      <alignment horizontal="general" vertical="bottom" textRotation="0" wrapText="false" indent="0" shrinkToFit="false"/>
      <protection locked="true" hidden="false"/>
    </xf>
    <xf numFmtId="164" fontId="10" fillId="0" borderId="10" xfId="0" applyFont="true" applyBorder="true" applyAlignment="true" applyProtection="true">
      <alignment horizontal="center" vertical="bottom" textRotation="0" wrapText="false" indent="0" shrinkToFit="false"/>
      <protection locked="true" hidden="false"/>
    </xf>
    <xf numFmtId="167" fontId="10" fillId="0" borderId="10" xfId="0" applyFont="true" applyBorder="true" applyAlignment="true" applyProtection="true">
      <alignment horizontal="center" vertical="bottom" textRotation="0" wrapText="false" indent="0" shrinkToFit="false"/>
      <protection locked="true" hidden="false"/>
    </xf>
    <xf numFmtId="167" fontId="14" fillId="0" borderId="0" xfId="0" applyFont="true" applyBorder="false" applyAlignment="true" applyProtection="true">
      <alignment horizontal="general" vertical="bottom" textRotation="0" wrapText="false" indent="0" shrinkToFit="false"/>
      <protection locked="true" hidden="false"/>
    </xf>
    <xf numFmtId="164" fontId="10" fillId="0" borderId="21" xfId="0" applyFont="true" applyBorder="true" applyAlignment="true" applyProtection="true">
      <alignment horizontal="center" vertical="bottom" textRotation="0" wrapText="false" indent="0" shrinkToFit="false"/>
      <protection locked="true" hidden="false"/>
    </xf>
    <xf numFmtId="167" fontId="9" fillId="0" borderId="22" xfId="0" applyFont="true" applyBorder="true" applyAlignment="true" applyProtection="true">
      <alignment horizontal="center" vertical="bottom" textRotation="0" wrapText="false" indent="0" shrinkToFit="false"/>
      <protection locked="true" hidden="false"/>
    </xf>
    <xf numFmtId="164" fontId="10" fillId="0" borderId="9" xfId="0" applyFont="true" applyBorder="true" applyAlignment="true" applyProtection="true">
      <alignment horizontal="general" vertical="bottom" textRotation="0" wrapText="false" indent="0" shrinkToFit="false"/>
      <protection locked="true" hidden="false"/>
    </xf>
    <xf numFmtId="167" fontId="10" fillId="0" borderId="9" xfId="0" applyFont="true" applyBorder="true" applyAlignment="true" applyProtection="true">
      <alignment horizontal="center" vertical="bottom" textRotation="0" wrapText="false" indent="0" shrinkToFit="false"/>
      <protection locked="true" hidden="false"/>
    </xf>
    <xf numFmtId="168" fontId="10" fillId="0" borderId="9" xfId="0" applyFont="true" applyBorder="true" applyAlignment="true" applyProtection="true">
      <alignment horizontal="general" vertical="bottom" textRotation="0" wrapText="false" indent="0" shrinkToFit="false"/>
      <protection locked="true" hidden="false"/>
    </xf>
    <xf numFmtId="164" fontId="9" fillId="0" borderId="11" xfId="0" applyFont="true" applyBorder="true" applyAlignment="true" applyProtection="true">
      <alignment horizontal="center" vertical="bottom" textRotation="0" wrapText="false" indent="0" shrinkToFit="false"/>
      <protection locked="true" hidden="false"/>
    </xf>
    <xf numFmtId="164" fontId="9" fillId="0" borderId="11" xfId="0" applyFont="true" applyBorder="true" applyAlignment="true" applyProtection="true">
      <alignment horizontal="general" vertical="bottom" textRotation="0" wrapText="false" indent="0" shrinkToFit="false"/>
      <protection locked="true" hidden="false"/>
    </xf>
    <xf numFmtId="167" fontId="9" fillId="0" borderId="11" xfId="0" applyFont="true" applyBorder="true" applyAlignment="true" applyProtection="true">
      <alignment horizontal="center" vertical="bottom" textRotation="0" wrapText="false" indent="0" shrinkToFit="false"/>
      <protection locked="true" hidden="false"/>
    </xf>
    <xf numFmtId="165" fontId="9" fillId="0" borderId="11" xfId="0" applyFont="true" applyBorder="true" applyAlignment="true" applyProtection="true">
      <alignment horizontal="general" vertical="bottom" textRotation="0" wrapText="false" indent="0" shrinkToFit="false"/>
      <protection locked="true" hidden="false"/>
    </xf>
    <xf numFmtId="164" fontId="10" fillId="0" borderId="23" xfId="0" applyFont="true" applyBorder="true" applyAlignment="true" applyProtection="true">
      <alignment horizontal="center" vertical="bottom" textRotation="0" wrapText="false" indent="0" shrinkToFit="false"/>
      <protection locked="true" hidden="false"/>
    </xf>
    <xf numFmtId="167" fontId="10" fillId="0" borderId="11" xfId="0" applyFont="true" applyBorder="true" applyAlignment="true" applyProtection="true">
      <alignment horizontal="center" vertical="bottom" textRotation="0" wrapText="false" indent="0" shrinkToFit="false"/>
      <protection locked="true" hidden="false"/>
    </xf>
    <xf numFmtId="164" fontId="10" fillId="0" borderId="16" xfId="0" applyFont="true" applyBorder="true" applyAlignment="true" applyProtection="true">
      <alignment horizontal="general" vertical="bottom" textRotation="0" wrapText="false" indent="0" shrinkToFit="false"/>
      <protection locked="true" hidden="false"/>
    </xf>
    <xf numFmtId="164" fontId="10" fillId="3" borderId="24" xfId="0" applyFont="true" applyBorder="true" applyAlignment="true" applyProtection="true">
      <alignment horizontal="center" vertical="bottom" textRotation="0" wrapText="false" indent="0" shrinkToFit="false"/>
      <protection locked="false" hidden="false"/>
    </xf>
    <xf numFmtId="164" fontId="10" fillId="3" borderId="25" xfId="0" applyFont="true" applyBorder="true" applyAlignment="true" applyProtection="true">
      <alignment horizontal="general" vertical="bottom" textRotation="0" wrapText="false" indent="0" shrinkToFit="false"/>
      <protection locked="false" hidden="false"/>
    </xf>
    <xf numFmtId="164" fontId="10" fillId="3" borderId="21" xfId="0" applyFont="true" applyBorder="true" applyAlignment="true" applyProtection="true">
      <alignment horizontal="center" vertical="bottom" textRotation="0" wrapText="false" indent="0" shrinkToFit="false"/>
      <protection locked="false" hidden="false"/>
    </xf>
    <xf numFmtId="164" fontId="9" fillId="3" borderId="22" xfId="0" applyFont="true" applyBorder="true" applyAlignment="true" applyProtection="true">
      <alignment horizontal="general" vertical="bottom" textRotation="0" wrapText="false" indent="0" shrinkToFit="false"/>
      <protection locked="false" hidden="false"/>
    </xf>
    <xf numFmtId="167" fontId="9" fillId="3" borderId="9" xfId="0" applyFont="true" applyBorder="true" applyAlignment="true" applyProtection="true">
      <alignment horizontal="center" vertical="bottom" textRotation="0" wrapText="false" indent="0" shrinkToFit="false"/>
      <protection locked="false" hidden="false"/>
    </xf>
    <xf numFmtId="165" fontId="9" fillId="3" borderId="9" xfId="0" applyFont="true" applyBorder="true" applyAlignment="true" applyProtection="true">
      <alignment horizontal="general" vertical="bottom" textRotation="0" wrapText="false" indent="0" shrinkToFit="false"/>
      <protection locked="false" hidden="false"/>
    </xf>
    <xf numFmtId="167" fontId="10" fillId="0" borderId="0" xfId="0" applyFont="true" applyBorder="false" applyAlignment="true" applyProtection="true">
      <alignment horizontal="center" vertical="bottom" textRotation="0" wrapText="false" indent="0" shrinkToFit="false"/>
      <protection locked="true" hidden="false"/>
    </xf>
    <xf numFmtId="167" fontId="9" fillId="3" borderId="11" xfId="0" applyFont="true" applyBorder="true" applyAlignment="true" applyProtection="true">
      <alignment horizontal="center" vertical="bottom" textRotation="0" wrapText="false" indent="0" shrinkToFit="false"/>
      <protection locked="false" hidden="false"/>
    </xf>
    <xf numFmtId="164" fontId="10" fillId="3" borderId="11" xfId="0" applyFont="true" applyBorder="true" applyAlignment="true" applyProtection="true">
      <alignment horizontal="center" vertical="bottom" textRotation="0" wrapText="false" indent="0" shrinkToFit="false"/>
      <protection locked="false" hidden="false"/>
    </xf>
    <xf numFmtId="164" fontId="10" fillId="3" borderId="11" xfId="0" applyFont="true" applyBorder="true" applyAlignment="true" applyProtection="true">
      <alignment horizontal="general" vertical="bottom" textRotation="0" wrapText="false" indent="0" shrinkToFit="false"/>
      <protection locked="false" hidden="false"/>
    </xf>
    <xf numFmtId="165" fontId="10" fillId="3" borderId="11" xfId="0" applyFont="true" applyBorder="true" applyAlignment="true" applyProtection="true">
      <alignment horizontal="general" vertical="bottom" textRotation="0" wrapText="false" indent="0" shrinkToFit="false"/>
      <protection locked="false" hidden="false"/>
    </xf>
    <xf numFmtId="164" fontId="10" fillId="3" borderId="12" xfId="0" applyFont="true" applyBorder="true" applyAlignment="true" applyProtection="true">
      <alignment horizontal="center" vertical="bottom" textRotation="0" wrapText="false" indent="0" shrinkToFit="false"/>
      <protection locked="false" hidden="false"/>
    </xf>
    <xf numFmtId="164" fontId="9" fillId="3" borderId="12" xfId="0" applyFont="true" applyBorder="true" applyAlignment="true" applyProtection="true">
      <alignment horizontal="center" vertical="bottom" textRotation="0" wrapText="false" indent="0" shrinkToFit="false"/>
      <protection locked="false" hidden="false"/>
    </xf>
    <xf numFmtId="164" fontId="9" fillId="3" borderId="12" xfId="0" applyFont="true" applyBorder="true" applyAlignment="true" applyProtection="true">
      <alignment horizontal="general" vertical="bottom" textRotation="0" wrapText="false" indent="0" shrinkToFit="false"/>
      <protection locked="false" hidden="false"/>
    </xf>
    <xf numFmtId="167" fontId="9" fillId="3" borderId="12" xfId="0" applyFont="true" applyBorder="true" applyAlignment="true" applyProtection="true">
      <alignment horizontal="center" vertical="bottom" textRotation="0" wrapText="false" indent="0" shrinkToFit="false"/>
      <protection locked="false" hidden="false"/>
    </xf>
    <xf numFmtId="165" fontId="9" fillId="3" borderId="12" xfId="0" applyFont="true" applyBorder="true" applyAlignment="true" applyProtection="true">
      <alignment horizontal="general" vertical="bottom" textRotation="0" wrapText="false" indent="0" shrinkToFit="false"/>
      <protection locked="false" hidden="false"/>
    </xf>
    <xf numFmtId="164" fontId="10" fillId="3" borderId="23" xfId="0" applyFont="true" applyBorder="true" applyAlignment="true" applyProtection="true">
      <alignment horizontal="center" vertical="bottom" textRotation="0" wrapText="false" indent="0" shrinkToFit="false"/>
      <protection locked="false" hidden="false"/>
    </xf>
    <xf numFmtId="164" fontId="10" fillId="3" borderId="23" xfId="0" applyFont="true" applyBorder="true" applyAlignment="true" applyProtection="true">
      <alignment horizontal="general" vertical="bottom" textRotation="0" wrapText="false" indent="0" shrinkToFit="false"/>
      <protection locked="false" hidden="false"/>
    </xf>
    <xf numFmtId="164" fontId="10" fillId="3" borderId="16" xfId="0" applyFont="true" applyBorder="true" applyAlignment="true" applyProtection="true">
      <alignment horizontal="general" vertical="bottom" textRotation="0" wrapText="false" indent="0" shrinkToFit="false"/>
      <protection locked="false" hidden="false"/>
    </xf>
    <xf numFmtId="164" fontId="10" fillId="3" borderId="24" xfId="0" applyFont="true" applyBorder="true" applyAlignment="true" applyProtection="true">
      <alignment horizontal="general" vertical="bottom" textRotation="0" wrapText="false" indent="0" shrinkToFit="false"/>
      <protection locked="false" hidden="false"/>
    </xf>
    <xf numFmtId="164" fontId="9" fillId="3" borderId="21" xfId="0" applyFont="true" applyBorder="true" applyAlignment="true" applyProtection="true">
      <alignment horizontal="center" vertical="bottom" textRotation="0" wrapText="false" indent="0" shrinkToFit="false"/>
      <protection locked="false" hidden="false"/>
    </xf>
    <xf numFmtId="167" fontId="9" fillId="3" borderId="6" xfId="0" applyFont="true" applyBorder="true" applyAlignment="true" applyProtection="true">
      <alignment horizontal="center" vertical="bottom" textRotation="0" wrapText="false" indent="0" shrinkToFit="false"/>
      <protection locked="false" hidden="false"/>
    </xf>
    <xf numFmtId="165" fontId="10" fillId="3" borderId="16" xfId="0" applyFont="true" applyBorder="true" applyAlignment="true" applyProtection="true">
      <alignment horizontal="general" vertical="bottom" textRotation="0" wrapText="false" indent="0" shrinkToFit="false"/>
      <protection locked="false" hidden="false"/>
    </xf>
    <xf numFmtId="164" fontId="10" fillId="3" borderId="17" xfId="0" applyFont="true" applyBorder="true" applyAlignment="true" applyProtection="true">
      <alignment horizontal="general" vertical="bottom" textRotation="0" wrapText="false" indent="0" shrinkToFit="false"/>
      <protection locked="false" hidden="false"/>
    </xf>
    <xf numFmtId="164" fontId="10" fillId="3" borderId="26" xfId="0" applyFont="true" applyBorder="true" applyAlignment="true" applyProtection="true">
      <alignment horizontal="center" vertical="bottom" textRotation="0" wrapText="false" indent="0" shrinkToFit="false"/>
      <protection locked="false" hidden="false"/>
    </xf>
    <xf numFmtId="165" fontId="10" fillId="3" borderId="17" xfId="0" applyFont="true" applyBorder="true" applyAlignment="true" applyProtection="true">
      <alignment horizontal="general" vertical="bottom" textRotation="0" wrapText="false" indent="0" shrinkToFit="false"/>
      <protection locked="false" hidden="false"/>
    </xf>
    <xf numFmtId="165" fontId="10" fillId="3" borderId="25" xfId="0" applyFont="true" applyBorder="true" applyAlignment="true" applyProtection="true">
      <alignment horizontal="general" vertical="bottom" textRotation="0" wrapText="false" indent="0" shrinkToFit="false"/>
      <protection locked="false" hidden="false"/>
    </xf>
    <xf numFmtId="167" fontId="10" fillId="3" borderId="23" xfId="0" applyFont="true" applyBorder="true" applyAlignment="true" applyProtection="true">
      <alignment horizontal="center" vertical="bottom" textRotation="0" wrapText="false" indent="0" shrinkToFit="false"/>
      <protection locked="false" hidden="false"/>
    </xf>
    <xf numFmtId="167" fontId="10" fillId="3" borderId="26" xfId="0" applyFont="true" applyBorder="true" applyAlignment="true" applyProtection="true">
      <alignment horizontal="center" vertical="bottom" textRotation="0" wrapText="false" indent="0" shrinkToFit="false"/>
      <protection locked="false" hidden="false"/>
    </xf>
    <xf numFmtId="167" fontId="10" fillId="3" borderId="24" xfId="0" applyFont="true" applyBorder="true" applyAlignment="true" applyProtection="true">
      <alignment horizontal="center" vertical="bottom" textRotation="0" wrapText="false" indent="0" shrinkToFit="false"/>
      <protection locked="false" hidden="false"/>
    </xf>
    <xf numFmtId="167" fontId="10" fillId="3" borderId="17" xfId="0" applyFont="true" applyBorder="true" applyAlignment="true" applyProtection="true">
      <alignment horizontal="center" vertical="bottom" textRotation="0" wrapText="false" indent="0" shrinkToFit="false"/>
      <protection locked="false" hidden="false"/>
    </xf>
    <xf numFmtId="165" fontId="10" fillId="3" borderId="26" xfId="0" applyFont="true" applyBorder="true" applyAlignment="true" applyProtection="true">
      <alignment horizontal="general" vertical="bottom" textRotation="0" wrapText="false" indent="0" shrinkToFit="false"/>
      <protection locked="false" hidden="false"/>
    </xf>
    <xf numFmtId="164" fontId="9" fillId="3" borderId="8" xfId="0" applyFont="true" applyBorder="true" applyAlignment="true" applyProtection="true">
      <alignment horizontal="center" vertical="bottom" textRotation="0" wrapText="false" indent="0" shrinkToFit="false"/>
      <protection locked="false" hidden="false"/>
    </xf>
    <xf numFmtId="167" fontId="9" fillId="3" borderId="8" xfId="0" applyFont="true" applyBorder="true" applyAlignment="true" applyProtection="true">
      <alignment horizontal="center" vertical="bottom" textRotation="0" wrapText="false" indent="0" shrinkToFit="false"/>
      <protection locked="false" hidden="false"/>
    </xf>
    <xf numFmtId="167" fontId="10" fillId="3" borderId="16" xfId="0" applyFont="true" applyBorder="true" applyAlignment="true" applyProtection="true">
      <alignment horizontal="center" vertical="bottom" textRotation="0" wrapText="false" indent="0" shrinkToFit="false"/>
      <protection locked="false" hidden="false"/>
    </xf>
    <xf numFmtId="167" fontId="10" fillId="3" borderId="25" xfId="0" applyFont="true" applyBorder="true" applyAlignment="true" applyProtection="true">
      <alignment horizontal="center" vertical="bottom" textRotation="0" wrapText="false" indent="0" shrinkToFit="false"/>
      <protection locked="false" hidden="false"/>
    </xf>
    <xf numFmtId="164" fontId="10" fillId="3" borderId="27" xfId="0" applyFont="true" applyBorder="true" applyAlignment="true" applyProtection="true">
      <alignment horizontal="center" vertical="bottom" textRotation="0" wrapText="false" indent="0" shrinkToFit="false"/>
      <protection locked="false" hidden="false"/>
    </xf>
    <xf numFmtId="164" fontId="9" fillId="3" borderId="27" xfId="0" applyFont="true" applyBorder="true" applyAlignment="true" applyProtection="true">
      <alignment horizontal="general" vertical="bottom" textRotation="0" wrapText="false" indent="0" shrinkToFit="false"/>
      <protection locked="false" hidden="false"/>
    </xf>
    <xf numFmtId="165" fontId="9" fillId="3" borderId="27" xfId="0" applyFont="true" applyBorder="true" applyAlignment="true" applyProtection="true">
      <alignment horizontal="general" vertical="bottom" textRotation="0" wrapText="false" indent="0" shrinkToFit="false"/>
      <protection locked="false" hidden="false"/>
    </xf>
    <xf numFmtId="164" fontId="10" fillId="3" borderId="0" xfId="0" applyFont="true" applyBorder="false" applyAlignment="true" applyProtection="true">
      <alignment horizontal="center" vertical="bottom" textRotation="0" wrapText="false" indent="0" shrinkToFit="false"/>
      <protection locked="true" hidden="false"/>
    </xf>
    <xf numFmtId="164" fontId="9" fillId="3" borderId="0" xfId="0" applyFont="true" applyBorder="false" applyAlignment="true" applyProtection="true">
      <alignment horizontal="general" vertical="bottom" textRotation="0" wrapText="false" indent="0" shrinkToFit="false"/>
      <protection locked="true" hidden="false"/>
    </xf>
    <xf numFmtId="165" fontId="9" fillId="3" borderId="0" xfId="0" applyFont="true" applyBorder="false" applyAlignment="true" applyProtection="true">
      <alignment horizontal="general" vertical="bottom" textRotation="0" wrapText="false" indent="0" shrinkToFit="false"/>
      <protection locked="true" hidden="false"/>
    </xf>
    <xf numFmtId="164" fontId="10" fillId="3" borderId="0" xfId="0" applyFont="true" applyBorder="false" applyAlignment="true" applyProtection="true">
      <alignment horizontal="general" vertical="bottom" textRotation="0" wrapText="false" indent="0" shrinkToFit="false"/>
      <protection locked="true" hidden="false"/>
    </xf>
    <xf numFmtId="167" fontId="9" fillId="3" borderId="0" xfId="0" applyFont="true" applyBorder="false" applyAlignment="true" applyProtection="true">
      <alignment horizontal="center" vertical="bottom" textRotation="0" wrapText="false" indent="0" shrinkToFit="false"/>
      <protection locked="false" hidden="false"/>
    </xf>
    <xf numFmtId="168" fontId="9" fillId="3" borderId="10" xfId="0" applyFont="true" applyBorder="true" applyAlignment="true" applyProtection="true">
      <alignment horizontal="center" vertical="bottom" textRotation="0" wrapText="false" indent="0" shrinkToFit="false"/>
      <protection locked="false" hidden="false"/>
    </xf>
    <xf numFmtId="165" fontId="15" fillId="3" borderId="10" xfId="0" applyFont="true" applyBorder="true" applyAlignment="true" applyProtection="true">
      <alignment horizontal="general" vertical="bottom" textRotation="0" wrapText="false" indent="0" shrinkToFit="false"/>
      <protection locked="false" hidden="false"/>
    </xf>
    <xf numFmtId="164" fontId="9" fillId="3" borderId="28" xfId="0" applyFont="true" applyBorder="true" applyAlignment="true" applyProtection="true">
      <alignment horizontal="general" vertical="bottom" textRotation="0" wrapText="false" indent="0" shrinkToFit="false"/>
      <protection locked="false" hidden="false"/>
    </xf>
    <xf numFmtId="167" fontId="10" fillId="3" borderId="28" xfId="0" applyFont="true" applyBorder="true" applyAlignment="true" applyProtection="true">
      <alignment horizontal="center" vertical="bottom" textRotation="0" wrapText="false" indent="0" shrinkToFit="false"/>
      <protection locked="false" hidden="false"/>
    </xf>
    <xf numFmtId="165" fontId="9" fillId="3" borderId="28" xfId="0" applyFont="true" applyBorder="true" applyAlignment="true" applyProtection="true">
      <alignment horizontal="general" vertical="bottom" textRotation="0" wrapText="false" indent="0" shrinkToFit="false"/>
      <protection locked="false" hidden="false"/>
    </xf>
    <xf numFmtId="168" fontId="10" fillId="3" borderId="22" xfId="0" applyFont="true" applyBorder="true" applyAlignment="true" applyProtection="true">
      <alignment horizontal="general" vertical="bottom" textRotation="0" wrapText="false" indent="0" shrinkToFit="false"/>
      <protection locked="false" hidden="false"/>
    </xf>
    <xf numFmtId="168" fontId="10"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70"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9" fillId="0" borderId="20" xfId="0" applyFont="true" applyBorder="true" applyAlignment="true" applyProtection="true">
      <alignment horizontal="general" vertical="bottom" textRotation="0" wrapText="false" indent="0" shrinkToFit="false"/>
      <protection locked="true" hidden="false"/>
    </xf>
    <xf numFmtId="164" fontId="10" fillId="0" borderId="9" xfId="0" applyFont="true" applyBorder="true" applyAlignment="true" applyProtection="true">
      <alignment horizontal="center" vertical="bottom" textRotation="0" wrapText="false" indent="0" shrinkToFit="false"/>
      <protection locked="true" hidden="false"/>
    </xf>
    <xf numFmtId="164" fontId="10" fillId="0" borderId="25" xfId="0" applyFont="true" applyBorder="true" applyAlignment="true" applyProtection="true">
      <alignment horizontal="center" vertical="bottom" textRotation="0" wrapText="false" indent="0" shrinkToFit="false"/>
      <protection locked="true" hidden="false"/>
    </xf>
    <xf numFmtId="165" fontId="10" fillId="0" borderId="9" xfId="0" applyFont="true" applyBorder="true" applyAlignment="true" applyProtection="true">
      <alignment horizontal="general" vertical="bottom" textRotation="0" wrapText="false" indent="0" shrinkToFit="false"/>
      <protection locked="true" hidden="false"/>
    </xf>
    <xf numFmtId="164" fontId="10" fillId="0" borderId="8" xfId="0" applyFont="true" applyBorder="true" applyAlignment="true" applyProtection="true">
      <alignment horizontal="center" vertical="bottom" textRotation="0" wrapText="false" indent="0" shrinkToFit="false"/>
      <protection locked="true" hidden="false"/>
    </xf>
    <xf numFmtId="164" fontId="10" fillId="0" borderId="8" xfId="0" applyFont="true" applyBorder="true" applyAlignment="true" applyProtection="true">
      <alignment horizontal="general" vertical="bottom" textRotation="0" wrapText="false" indent="0" shrinkToFit="false"/>
      <protection locked="true" hidden="false"/>
    </xf>
    <xf numFmtId="169" fontId="10" fillId="0" borderId="8" xfId="0" applyFont="true" applyBorder="true" applyAlignment="true" applyProtection="true">
      <alignment horizontal="center" vertical="bottom" textRotation="0" wrapText="false" indent="0" shrinkToFit="false"/>
      <protection locked="true" hidden="false"/>
    </xf>
    <xf numFmtId="165" fontId="10" fillId="0" borderId="8" xfId="0"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4" fontId="10" fillId="0" borderId="20" xfId="0" applyFont="true" applyBorder="true" applyAlignment="true" applyProtection="true">
      <alignment horizontal="center" vertical="bottom" textRotation="0" wrapText="false" indent="0" shrinkToFit="false"/>
      <protection locked="true" hidden="false"/>
    </xf>
    <xf numFmtId="165" fontId="10" fillId="0" borderId="20" xfId="0" applyFont="true" applyBorder="true" applyAlignment="true" applyProtection="true">
      <alignment horizontal="general" vertical="bottom" textRotation="0" wrapText="false" indent="0" shrinkToFit="false"/>
      <protection locked="true" hidden="false"/>
    </xf>
    <xf numFmtId="164" fontId="9" fillId="0" borderId="15" xfId="0" applyFont="true" applyBorder="true" applyAlignment="true" applyProtection="true">
      <alignment horizontal="general" vertical="bottom" textRotation="0" wrapText="false" indent="0" shrinkToFit="false"/>
      <protection locked="true" hidden="false"/>
    </xf>
    <xf numFmtId="164" fontId="9" fillId="0" borderId="15" xfId="0" applyFont="true" applyBorder="true" applyAlignment="true" applyProtection="true">
      <alignment horizontal="center" vertical="bottom" textRotation="0" wrapText="false" indent="0" shrinkToFit="false"/>
      <protection locked="true" hidden="false"/>
    </xf>
    <xf numFmtId="165" fontId="9" fillId="0" borderId="15" xfId="0" applyFont="true" applyBorder="true" applyAlignment="true" applyProtection="true">
      <alignment horizontal="general" vertical="bottom" textRotation="0" wrapText="false" indent="0" shrinkToFit="false"/>
      <protection locked="true" hidden="false"/>
    </xf>
    <xf numFmtId="164" fontId="10" fillId="0" borderId="7" xfId="0" applyFont="true" applyBorder="true" applyAlignment="true" applyProtection="true">
      <alignment horizontal="general" vertical="bottom" textRotation="0" wrapText="false" indent="0" shrinkToFit="false"/>
      <protection locked="true" hidden="false"/>
    </xf>
    <xf numFmtId="169" fontId="11" fillId="0" borderId="0" xfId="0" applyFont="true" applyBorder="false" applyAlignment="true" applyProtection="true">
      <alignment horizontal="general" vertical="bottom" textRotation="0" wrapText="false" indent="0" shrinkToFit="false"/>
      <protection locked="true" hidden="false"/>
    </xf>
    <xf numFmtId="164" fontId="10" fillId="0" borderId="24" xfId="0" applyFont="true" applyBorder="true" applyAlignment="true" applyProtection="true">
      <alignment horizontal="center" vertical="bottom" textRotation="0" wrapText="false" indent="0" shrinkToFit="false"/>
      <protection locked="true" hidden="false"/>
    </xf>
    <xf numFmtId="164" fontId="10" fillId="0" borderId="25" xfId="0" applyFont="true" applyBorder="true" applyAlignment="true" applyProtection="true">
      <alignment horizontal="general" vertical="bottom" textRotation="0" wrapText="false" indent="0" shrinkToFit="false"/>
      <protection locked="true" hidden="false"/>
    </xf>
    <xf numFmtId="164" fontId="9" fillId="0" borderId="22" xfId="0" applyFont="true" applyBorder="true" applyAlignment="true" applyProtection="true">
      <alignment horizontal="general" vertical="bottom" textRotation="0" wrapText="false" indent="0" shrinkToFit="false"/>
      <protection locked="true" hidden="false"/>
    </xf>
    <xf numFmtId="167" fontId="9" fillId="0" borderId="9" xfId="0" applyFont="true" applyBorder="true" applyAlignment="true" applyProtection="true">
      <alignment horizontal="center" vertical="bottom" textRotation="0" wrapText="false" indent="0" shrinkToFit="false"/>
      <protection locked="true" hidden="false"/>
    </xf>
    <xf numFmtId="165" fontId="9" fillId="0" borderId="9" xfId="0" applyFont="true" applyBorder="true" applyAlignment="true" applyProtection="true">
      <alignment horizontal="general" vertical="bottom" textRotation="0" wrapText="false" indent="0" shrinkToFit="false"/>
      <protection locked="true" hidden="false"/>
    </xf>
    <xf numFmtId="164" fontId="9" fillId="3" borderId="4" xfId="0" applyFont="true" applyBorder="true" applyAlignment="true" applyProtection="true">
      <alignment horizontal="center" vertical="bottom" textRotation="0" wrapText="false" indent="0" shrinkToFit="false"/>
      <protection locked="true" hidden="false"/>
    </xf>
    <xf numFmtId="164" fontId="10" fillId="3" borderId="23" xfId="0" applyFont="true" applyBorder="true" applyAlignment="true" applyProtection="true">
      <alignment horizontal="center" vertical="bottom" textRotation="0" wrapText="false" indent="0" shrinkToFit="false"/>
      <protection locked="true" hidden="false"/>
    </xf>
    <xf numFmtId="164" fontId="10" fillId="3" borderId="26" xfId="0" applyFont="true" applyBorder="true" applyAlignment="true" applyProtection="true">
      <alignment horizontal="center" vertical="bottom" textRotation="0" wrapText="false" indent="0" shrinkToFit="false"/>
      <protection locked="true" hidden="false"/>
    </xf>
    <xf numFmtId="164" fontId="10" fillId="3" borderId="24" xfId="0" applyFont="true" applyBorder="true" applyAlignment="true" applyProtection="true">
      <alignment horizontal="center" vertical="bottom" textRotation="0" wrapText="false" indent="0" shrinkToFit="false"/>
      <protection locked="true" hidden="false"/>
    </xf>
    <xf numFmtId="164" fontId="10" fillId="3" borderId="12" xfId="0" applyFont="true" applyBorder="true" applyAlignment="true" applyProtection="true">
      <alignment horizontal="center" vertical="bottom" textRotation="0" wrapText="false" indent="0" shrinkToFit="false"/>
      <protection locked="true" hidden="false"/>
    </xf>
    <xf numFmtId="164" fontId="10" fillId="3" borderId="9" xfId="0" applyFont="true" applyBorder="true" applyAlignment="true" applyProtection="true">
      <alignment horizontal="center" vertical="bottom" textRotation="0" wrapText="false" indent="0" shrinkToFit="false"/>
      <protection locked="true" hidden="false"/>
    </xf>
    <xf numFmtId="164" fontId="10" fillId="3" borderId="11" xfId="0" applyFont="true" applyBorder="true" applyAlignment="true" applyProtection="true">
      <alignment horizontal="center" vertical="bottom" textRotation="0" wrapText="false" indent="0" shrinkToFit="false"/>
      <protection locked="true" hidden="false"/>
    </xf>
    <xf numFmtId="164" fontId="9" fillId="3" borderId="10" xfId="0" applyFont="true" applyBorder="true" applyAlignment="true" applyProtection="true">
      <alignment horizontal="center" vertical="bottom" textRotation="0" wrapText="false" indent="0" shrinkToFit="false"/>
      <protection locked="true" hidden="false"/>
    </xf>
    <xf numFmtId="164" fontId="9" fillId="3" borderId="7" xfId="0" applyFont="true" applyBorder="true" applyAlignment="true" applyProtection="true">
      <alignment horizontal="center" vertical="bottom" textRotation="0" wrapText="false" indent="0" shrinkToFit="false"/>
      <protection locked="true" hidden="false"/>
    </xf>
    <xf numFmtId="164" fontId="10" fillId="3" borderId="10" xfId="0" applyFont="true" applyBorder="true" applyAlignment="true" applyProtection="true">
      <alignment horizontal="center" vertical="bottom" textRotation="0" wrapText="false" indent="0" shrinkToFit="false"/>
      <protection locked="true" hidden="false"/>
    </xf>
    <xf numFmtId="164" fontId="10" fillId="3" borderId="21" xfId="0" applyFont="true" applyBorder="true" applyAlignment="true" applyProtection="true">
      <alignment horizontal="center" vertical="bottom" textRotation="0" wrapText="false" indent="0" shrinkToFit="false"/>
      <protection locked="true" hidden="false"/>
    </xf>
    <xf numFmtId="164" fontId="9" fillId="3" borderId="13" xfId="0" applyFont="true" applyBorder="true" applyAlignment="true" applyProtection="true">
      <alignment horizontal="center" vertical="bottom" textRotation="0" wrapText="false" indent="0" shrinkToFit="false"/>
      <protection locked="true" hidden="false"/>
    </xf>
    <xf numFmtId="170" fontId="14" fillId="0" borderId="0" xfId="0" applyFont="true" applyBorder="false" applyAlignment="true" applyProtection="true">
      <alignment horizontal="general" vertical="bottom" textRotation="0" wrapText="false" indent="0" shrinkToFit="false"/>
      <protection locked="true" hidden="false"/>
    </xf>
    <xf numFmtId="164" fontId="10" fillId="0" borderId="10" xfId="0" applyFont="true" applyBorder="true" applyAlignment="true" applyProtection="true">
      <alignment horizontal="center" vertical="bottom" textRotation="0" wrapText="false" indent="0" shrinkToFit="false"/>
      <protection locked="false" hidden="false"/>
    </xf>
    <xf numFmtId="164" fontId="9" fillId="0" borderId="10" xfId="0" applyFont="true" applyBorder="true" applyAlignment="true" applyProtection="true">
      <alignment horizontal="general" vertical="bottom" textRotation="0" wrapText="false" indent="0" shrinkToFit="false"/>
      <protection locked="false" hidden="false"/>
    </xf>
    <xf numFmtId="167" fontId="9" fillId="0" borderId="10" xfId="0" applyFont="true" applyBorder="true" applyAlignment="true" applyProtection="true">
      <alignment horizontal="center" vertical="bottom" textRotation="0" wrapText="false" indent="0" shrinkToFit="false"/>
      <protection locked="false" hidden="false"/>
    </xf>
    <xf numFmtId="165" fontId="9" fillId="0" borderId="10" xfId="0" applyFont="true" applyBorder="true" applyAlignment="true" applyProtection="true">
      <alignment horizontal="general" vertical="bottom" textRotation="0" wrapText="false" indent="0" shrinkToFit="false"/>
      <protection locked="false" hidden="false"/>
    </xf>
    <xf numFmtId="164" fontId="10" fillId="0" borderId="10" xfId="0" applyFont="true" applyBorder="true" applyAlignment="true" applyProtection="true">
      <alignment horizontal="general" vertical="bottom" textRotation="0" wrapText="false" indent="0" shrinkToFit="false"/>
      <protection locked="false" hidden="false"/>
    </xf>
    <xf numFmtId="164" fontId="9" fillId="0" borderId="0" xfId="0" applyFont="true" applyBorder="true" applyAlignment="true" applyProtection="true">
      <alignment horizontal="general" vertical="bottom" textRotation="0" wrapText="false" indent="0" shrinkToFit="false"/>
      <protection locked="true" hidden="false"/>
    </xf>
    <xf numFmtId="165" fontId="9" fillId="0" borderId="0" xfId="0" applyFont="true" applyBorder="true" applyAlignment="true" applyProtection="true">
      <alignment horizontal="general" vertical="bottom" textRotation="0" wrapText="false" indent="0" shrinkToFit="false"/>
      <protection locked="true" hidden="false"/>
    </xf>
    <xf numFmtId="164" fontId="10" fillId="3" borderId="10" xfId="0" applyFont="true" applyBorder="true" applyAlignment="true" applyProtection="true">
      <alignment horizontal="general" vertical="bottom" textRotation="0" wrapText="false" indent="0" shrinkToFit="false"/>
      <protection locked="true" hidden="false"/>
    </xf>
    <xf numFmtId="167" fontId="10" fillId="3" borderId="10" xfId="0" applyFont="true" applyBorder="true" applyAlignment="true" applyProtection="true">
      <alignment horizontal="center" vertical="bottom" textRotation="0" wrapText="false" indent="0" shrinkToFit="false"/>
      <protection locked="true" hidden="false"/>
    </xf>
    <xf numFmtId="165" fontId="10" fillId="3" borderId="1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7" fontId="10" fillId="0" borderId="0" xfId="0" applyFont="true" applyBorder="true" applyAlignment="true" applyProtection="true">
      <alignment horizontal="center" vertical="bottom" textRotation="0" wrapText="false" indent="0" shrinkToFit="false"/>
      <protection locked="true" hidden="false"/>
    </xf>
    <xf numFmtId="165" fontId="10" fillId="0" borderId="0" xfId="0" applyFont="true" applyBorder="true" applyAlignment="true" applyProtection="true">
      <alignment horizontal="general" vertical="bottom" textRotation="0" wrapText="false" indent="0" shrinkToFit="false"/>
      <protection locked="true" hidden="false"/>
    </xf>
    <xf numFmtId="164" fontId="9" fillId="3" borderId="5" xfId="0" applyFont="true" applyBorder="true" applyAlignment="true" applyProtection="true">
      <alignment horizontal="general" vertical="bottom" textRotation="0" wrapText="false" indent="0" shrinkToFit="false"/>
      <protection locked="true" hidden="false"/>
    </xf>
    <xf numFmtId="164" fontId="9" fillId="3" borderId="5" xfId="0" applyFont="true" applyBorder="true" applyAlignment="true" applyProtection="true">
      <alignment horizontal="center" vertical="bottom" textRotation="0" wrapText="false" indent="0" shrinkToFit="false"/>
      <protection locked="true" hidden="false"/>
    </xf>
    <xf numFmtId="165" fontId="9" fillId="3" borderId="5" xfId="0" applyFont="true" applyBorder="true" applyAlignment="true" applyProtection="true">
      <alignment horizontal="general" vertical="bottom" textRotation="0" wrapText="false" indent="0" shrinkToFit="false"/>
      <protection locked="true" hidden="false"/>
    </xf>
    <xf numFmtId="164" fontId="9" fillId="3" borderId="6" xfId="0" applyFont="true" applyBorder="true" applyAlignment="true" applyProtection="true">
      <alignment horizontal="general" vertical="bottom" textRotation="0" wrapText="false" indent="0" shrinkToFit="false"/>
      <protection locked="true" hidden="false"/>
    </xf>
    <xf numFmtId="164" fontId="9" fillId="3" borderId="11" xfId="0" applyFont="true" applyBorder="true" applyAlignment="true" applyProtection="true">
      <alignment horizontal="center" vertical="bottom" textRotation="0" wrapText="false" indent="0" shrinkToFit="false"/>
      <protection locked="true" hidden="false"/>
    </xf>
    <xf numFmtId="164" fontId="9" fillId="3" borderId="11" xfId="0" applyFont="true" applyBorder="true" applyAlignment="true" applyProtection="true">
      <alignment horizontal="general" vertical="bottom" textRotation="0" wrapText="false" indent="0" shrinkToFit="false"/>
      <protection locked="true" hidden="false"/>
    </xf>
    <xf numFmtId="167" fontId="9" fillId="3" borderId="11" xfId="0" applyFont="true" applyBorder="true" applyAlignment="true" applyProtection="true">
      <alignment horizontal="center" vertical="bottom" textRotation="0" wrapText="false" indent="0" shrinkToFit="false"/>
      <protection locked="true" hidden="false"/>
    </xf>
    <xf numFmtId="165" fontId="9" fillId="3" borderId="11" xfId="0" applyFont="true" applyBorder="true" applyAlignment="true" applyProtection="true">
      <alignment horizontal="general" vertical="bottom" textRotation="0" wrapText="false" indent="0" shrinkToFit="false"/>
      <protection locked="true" hidden="false"/>
    </xf>
    <xf numFmtId="164" fontId="10" fillId="3" borderId="11" xfId="0" applyFont="true" applyBorder="true" applyAlignment="true" applyProtection="true">
      <alignment horizontal="general" vertical="bottom" textRotation="0" wrapText="false" indent="0" shrinkToFit="false"/>
      <protection locked="true" hidden="false"/>
    </xf>
    <xf numFmtId="167" fontId="10" fillId="3" borderId="11" xfId="0" applyFont="true" applyBorder="true" applyAlignment="true" applyProtection="true">
      <alignment horizontal="center" vertical="bottom" textRotation="0" wrapText="false" indent="0" shrinkToFit="false"/>
      <protection locked="true" hidden="false"/>
    </xf>
    <xf numFmtId="165" fontId="10" fillId="3" borderId="11" xfId="0" applyFont="true" applyBorder="true" applyAlignment="true" applyProtection="true">
      <alignment horizontal="general" vertical="bottom" textRotation="0" wrapText="false" indent="0" shrinkToFit="false"/>
      <protection locked="true" hidden="false"/>
    </xf>
    <xf numFmtId="164" fontId="10" fillId="3" borderId="12" xfId="0" applyFont="true" applyBorder="true" applyAlignment="true" applyProtection="true">
      <alignment horizontal="general" vertical="bottom" textRotation="0" wrapText="false" indent="0" shrinkToFit="false"/>
      <protection locked="true" hidden="false"/>
    </xf>
    <xf numFmtId="167" fontId="10" fillId="3" borderId="12" xfId="0" applyFont="true" applyBorder="true" applyAlignment="true" applyProtection="true">
      <alignment horizontal="center" vertical="bottom" textRotation="0" wrapText="false" indent="0" shrinkToFit="false"/>
      <protection locked="true" hidden="false"/>
    </xf>
    <xf numFmtId="165" fontId="10" fillId="3" borderId="12" xfId="0" applyFont="true" applyBorder="true" applyAlignment="true" applyProtection="true">
      <alignment horizontal="general" vertical="bottom" textRotation="0" wrapText="false" indent="0" shrinkToFit="false"/>
      <protection locked="true" hidden="false"/>
    </xf>
    <xf numFmtId="164" fontId="10" fillId="3" borderId="9" xfId="0" applyFont="true" applyBorder="true" applyAlignment="true" applyProtection="true">
      <alignment horizontal="general" vertical="bottom" textRotation="0" wrapText="false" indent="0" shrinkToFit="false"/>
      <protection locked="true" hidden="false"/>
    </xf>
    <xf numFmtId="167" fontId="10" fillId="3" borderId="9" xfId="0" applyFont="true" applyBorder="true" applyAlignment="true" applyProtection="true">
      <alignment horizontal="center" vertical="bottom" textRotation="0" wrapText="false" indent="0" shrinkToFit="false"/>
      <protection locked="true" hidden="false"/>
    </xf>
    <xf numFmtId="165" fontId="10" fillId="3" borderId="9" xfId="0" applyFont="true" applyBorder="true" applyAlignment="true" applyProtection="true">
      <alignment horizontal="general" vertical="bottom" textRotation="0" wrapText="false" indent="0" shrinkToFit="false"/>
      <protection locked="true" hidden="false"/>
    </xf>
    <xf numFmtId="164" fontId="9" fillId="3" borderId="12" xfId="0" applyFont="true" applyBorder="true" applyAlignment="true" applyProtection="true">
      <alignment horizontal="center" vertical="bottom" textRotation="0" wrapText="false" indent="0" shrinkToFit="false"/>
      <protection locked="true" hidden="false"/>
    </xf>
    <xf numFmtId="164" fontId="9" fillId="3" borderId="12" xfId="0" applyFont="true" applyBorder="true" applyAlignment="true" applyProtection="true">
      <alignment horizontal="general" vertical="bottom" textRotation="0" wrapText="false" indent="0" shrinkToFit="false"/>
      <protection locked="true" hidden="false"/>
    </xf>
    <xf numFmtId="167" fontId="9" fillId="3" borderId="12" xfId="0" applyFont="true" applyBorder="true" applyAlignment="true" applyProtection="true">
      <alignment horizontal="center" vertical="bottom" textRotation="0" wrapText="false" indent="0" shrinkToFit="false"/>
      <protection locked="true" hidden="false"/>
    </xf>
    <xf numFmtId="165" fontId="9" fillId="3" borderId="12" xfId="0" applyFont="true" applyBorder="true" applyAlignment="true" applyProtection="true">
      <alignment horizontal="general" vertical="bottom" textRotation="0" wrapText="false" indent="0" shrinkToFit="false"/>
      <protection locked="true" hidden="false"/>
    </xf>
    <xf numFmtId="164" fontId="10" fillId="3" borderId="23" xfId="0" applyFont="true" applyBorder="true" applyAlignment="true" applyProtection="true">
      <alignment horizontal="general" vertical="bottom" textRotation="0" wrapText="false" indent="0" shrinkToFit="false"/>
      <protection locked="true" hidden="false"/>
    </xf>
    <xf numFmtId="164" fontId="10" fillId="3" borderId="16" xfId="0" applyFont="true" applyBorder="true" applyAlignment="true" applyProtection="true">
      <alignment horizontal="general" vertical="bottom" textRotation="0" wrapText="false" indent="0" shrinkToFit="false"/>
      <protection locked="true" hidden="false"/>
    </xf>
    <xf numFmtId="164" fontId="10" fillId="3" borderId="24" xfId="0" applyFont="true" applyBorder="true" applyAlignment="true" applyProtection="true">
      <alignment horizontal="general" vertical="bottom" textRotation="0" wrapText="false" indent="0" shrinkToFit="false"/>
      <protection locked="true" hidden="false"/>
    </xf>
    <xf numFmtId="164" fontId="10" fillId="3" borderId="25" xfId="0" applyFont="true" applyBorder="true" applyAlignment="true" applyProtection="true">
      <alignment horizontal="general" vertical="bottom" textRotation="0" wrapText="false" indent="0" shrinkToFit="false"/>
      <protection locked="true" hidden="false"/>
    </xf>
    <xf numFmtId="164" fontId="9" fillId="3" borderId="21" xfId="0" applyFont="true" applyBorder="true" applyAlignment="true" applyProtection="true">
      <alignment horizontal="center" vertical="bottom" textRotation="0" wrapText="false" indent="0" shrinkToFit="false"/>
      <protection locked="true" hidden="false"/>
    </xf>
    <xf numFmtId="164" fontId="9" fillId="3" borderId="22" xfId="0" applyFont="true" applyBorder="true" applyAlignment="true" applyProtection="true">
      <alignment horizontal="general" vertical="bottom" textRotation="0" wrapText="false" indent="0" shrinkToFit="false"/>
      <protection locked="true" hidden="false"/>
    </xf>
    <xf numFmtId="167" fontId="9" fillId="3" borderId="9" xfId="0" applyFont="true" applyBorder="true" applyAlignment="true" applyProtection="true">
      <alignment horizontal="center" vertical="bottom" textRotation="0" wrapText="false" indent="0" shrinkToFit="false"/>
      <protection locked="true" hidden="false"/>
    </xf>
    <xf numFmtId="165" fontId="9" fillId="3" borderId="9" xfId="0" applyFont="true" applyBorder="true" applyAlignment="true" applyProtection="true">
      <alignment horizontal="general" vertical="bottom" textRotation="0" wrapText="false" indent="0" shrinkToFit="false"/>
      <protection locked="true" hidden="false"/>
    </xf>
    <xf numFmtId="167" fontId="9" fillId="3" borderId="6" xfId="0" applyFont="true" applyBorder="true" applyAlignment="true" applyProtection="true">
      <alignment horizontal="center" vertical="bottom" textRotation="0" wrapText="false" indent="0" shrinkToFit="false"/>
      <protection locked="true" hidden="false"/>
    </xf>
    <xf numFmtId="165" fontId="9" fillId="3" borderId="8" xfId="0" applyFont="true" applyBorder="true" applyAlignment="true" applyProtection="true">
      <alignment horizontal="general" vertical="bottom" textRotation="0" wrapText="false" indent="0" shrinkToFit="false"/>
      <protection locked="true" hidden="false"/>
    </xf>
    <xf numFmtId="164" fontId="9" fillId="3" borderId="7" xfId="0" applyFont="true" applyBorder="true" applyAlignment="true" applyProtection="true">
      <alignment horizontal="general" vertical="bottom" textRotation="0" wrapText="false" indent="0" shrinkToFit="false"/>
      <protection locked="true" hidden="false"/>
    </xf>
    <xf numFmtId="165" fontId="10" fillId="3" borderId="16" xfId="0" applyFont="true" applyBorder="true" applyAlignment="true" applyProtection="true">
      <alignment horizontal="general" vertical="bottom" textRotation="0" wrapText="false" indent="0" shrinkToFit="false"/>
      <protection locked="true" hidden="false"/>
    </xf>
    <xf numFmtId="164" fontId="10" fillId="3" borderId="17" xfId="0" applyFont="true" applyBorder="true" applyAlignment="true" applyProtection="true">
      <alignment horizontal="general" vertical="bottom" textRotation="0" wrapText="false" indent="0" shrinkToFit="false"/>
      <protection locked="true" hidden="false"/>
    </xf>
    <xf numFmtId="165" fontId="10" fillId="3" borderId="17" xfId="0" applyFont="true" applyBorder="true" applyAlignment="true" applyProtection="true">
      <alignment horizontal="general" vertical="bottom" textRotation="0" wrapText="false" indent="0" shrinkToFit="false"/>
      <protection locked="true" hidden="false"/>
    </xf>
    <xf numFmtId="165" fontId="10" fillId="3" borderId="25" xfId="0" applyFont="true" applyBorder="true" applyAlignment="true" applyProtection="true">
      <alignment horizontal="general" vertical="bottom" textRotation="0" wrapText="false" indent="0" shrinkToFit="false"/>
      <protection locked="true" hidden="false"/>
    </xf>
    <xf numFmtId="167" fontId="10" fillId="3" borderId="23" xfId="0" applyFont="true" applyBorder="true" applyAlignment="true" applyProtection="true">
      <alignment horizontal="center" vertical="bottom" textRotation="0" wrapText="false" indent="0" shrinkToFit="false"/>
      <protection locked="true" hidden="false"/>
    </xf>
    <xf numFmtId="167" fontId="10" fillId="3" borderId="26" xfId="0" applyFont="true" applyBorder="true" applyAlignment="true" applyProtection="true">
      <alignment horizontal="center" vertical="bottom" textRotation="0" wrapText="false" indent="0" shrinkToFit="false"/>
      <protection locked="true" hidden="false"/>
    </xf>
    <xf numFmtId="167" fontId="10" fillId="3" borderId="24" xfId="0" applyFont="true" applyBorder="true" applyAlignment="true" applyProtection="true">
      <alignment horizontal="center" vertical="bottom" textRotation="0" wrapText="false" indent="0" shrinkToFit="false"/>
      <protection locked="true" hidden="false"/>
    </xf>
    <xf numFmtId="167" fontId="10" fillId="3" borderId="17" xfId="0" applyFont="true" applyBorder="true" applyAlignment="true" applyProtection="true">
      <alignment horizontal="center" vertical="bottom" textRotation="0" wrapText="false" indent="0" shrinkToFit="false"/>
      <protection locked="true" hidden="false"/>
    </xf>
    <xf numFmtId="165" fontId="10" fillId="3" borderId="26" xfId="0" applyFont="true" applyBorder="true" applyAlignment="true" applyProtection="true">
      <alignment horizontal="general" vertical="bottom" textRotation="0" wrapText="false" indent="0" shrinkToFit="false"/>
      <protection locked="true" hidden="false"/>
    </xf>
    <xf numFmtId="164" fontId="9" fillId="3" borderId="10" xfId="0" applyFont="true" applyBorder="true" applyAlignment="true" applyProtection="true">
      <alignment horizontal="general" vertical="bottom" textRotation="0" wrapText="false" indent="0" shrinkToFit="false"/>
      <protection locked="true" hidden="false"/>
    </xf>
    <xf numFmtId="167" fontId="9" fillId="3" borderId="10" xfId="0" applyFont="true" applyBorder="true" applyAlignment="true" applyProtection="true">
      <alignment horizontal="center" vertical="bottom" textRotation="0" wrapText="false" indent="0" shrinkToFit="false"/>
      <protection locked="true" hidden="false"/>
    </xf>
    <xf numFmtId="165" fontId="9" fillId="3" borderId="10" xfId="0" applyFont="true" applyBorder="true" applyAlignment="true" applyProtection="true">
      <alignment horizontal="general" vertical="bottom" textRotation="0" wrapText="false" indent="0" shrinkToFit="false"/>
      <protection locked="true" hidden="false"/>
    </xf>
    <xf numFmtId="167" fontId="10" fillId="3" borderId="16" xfId="0" applyFont="true" applyBorder="true" applyAlignment="true" applyProtection="true">
      <alignment horizontal="center" vertical="bottom" textRotation="0" wrapText="false" indent="0" shrinkToFit="false"/>
      <protection locked="true" hidden="false"/>
    </xf>
    <xf numFmtId="167" fontId="10" fillId="3" borderId="25" xfId="0" applyFont="true" applyBorder="true" applyAlignment="true" applyProtection="true">
      <alignment horizontal="center" vertical="bottom" textRotation="0" wrapText="false" indent="0" shrinkToFit="false"/>
      <protection locked="true" hidden="false"/>
    </xf>
    <xf numFmtId="164" fontId="10" fillId="3" borderId="27" xfId="0" applyFont="true" applyBorder="true" applyAlignment="true" applyProtection="true">
      <alignment horizontal="center" vertical="bottom" textRotation="0" wrapText="false" indent="0" shrinkToFit="false"/>
      <protection locked="true" hidden="false"/>
    </xf>
    <xf numFmtId="164" fontId="9" fillId="3" borderId="27" xfId="0" applyFont="true" applyBorder="true" applyAlignment="true" applyProtection="true">
      <alignment horizontal="general" vertical="bottom" textRotation="0" wrapText="false" indent="0" shrinkToFit="false"/>
      <protection locked="true" hidden="false"/>
    </xf>
    <xf numFmtId="165" fontId="9" fillId="3" borderId="27" xfId="0" applyFont="true" applyBorder="true" applyAlignment="true" applyProtection="true">
      <alignment horizontal="general" vertical="bottom" textRotation="0" wrapText="false" indent="0" shrinkToFit="false"/>
      <protection locked="true" hidden="false"/>
    </xf>
    <xf numFmtId="167" fontId="9" fillId="0" borderId="0" xfId="0" applyFont="true" applyBorder="true" applyAlignment="true" applyProtection="true">
      <alignment horizontal="center" vertical="bottom" textRotation="0" wrapText="false" indent="0" shrinkToFit="false"/>
      <protection locked="true" hidden="false"/>
    </xf>
    <xf numFmtId="168" fontId="9" fillId="0" borderId="10" xfId="0" applyFont="true" applyBorder="true" applyAlignment="true" applyProtection="true">
      <alignment horizontal="center" vertical="bottom" textRotation="0" wrapText="false" indent="0" shrinkToFit="false"/>
      <protection locked="true" hidden="false"/>
    </xf>
    <xf numFmtId="165" fontId="15" fillId="0" borderId="10" xfId="0" applyFont="true" applyBorder="true" applyAlignment="true" applyProtection="true">
      <alignment horizontal="general" vertical="bottom" textRotation="0" wrapText="false" indent="0" shrinkToFit="false"/>
      <protection locked="true" hidden="false"/>
    </xf>
    <xf numFmtId="167" fontId="9" fillId="3" borderId="7" xfId="0" applyFont="true" applyBorder="true" applyAlignment="true" applyProtection="true">
      <alignment horizontal="center" vertical="bottom" textRotation="0" wrapText="false" indent="0" shrinkToFit="false"/>
      <protection locked="true" hidden="false"/>
    </xf>
    <xf numFmtId="165" fontId="9" fillId="3" borderId="7" xfId="0" applyFont="true" applyBorder="true" applyAlignment="true" applyProtection="true">
      <alignment horizontal="general" vertical="bottom" textRotation="0" wrapText="false" indent="0" shrinkToFit="false"/>
      <protection locked="true" hidden="false"/>
    </xf>
    <xf numFmtId="164" fontId="9" fillId="3" borderId="8" xfId="0" applyFont="true" applyBorder="true" applyAlignment="true" applyProtection="true">
      <alignment horizontal="general" vertical="bottom" textRotation="0" wrapText="false" indent="0" shrinkToFit="false"/>
      <protection locked="true" hidden="false"/>
    </xf>
    <xf numFmtId="164" fontId="10" fillId="3" borderId="2" xfId="0" applyFont="true" applyBorder="true" applyAlignment="true" applyProtection="true">
      <alignment horizontal="general" vertical="bottom" textRotation="0" wrapText="false" indent="0" shrinkToFit="false"/>
      <protection locked="true" hidden="false"/>
    </xf>
    <xf numFmtId="168" fontId="10" fillId="3" borderId="2" xfId="0"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10" fillId="3" borderId="28" xfId="0" applyFont="true" applyBorder="true" applyAlignment="true" applyProtection="true">
      <alignment horizontal="general" vertical="bottom" textRotation="0" wrapText="false" indent="0" shrinkToFit="false"/>
      <protection locked="true" hidden="false"/>
    </xf>
    <xf numFmtId="167" fontId="10" fillId="3" borderId="28" xfId="0" applyFont="true" applyBorder="true" applyAlignment="true" applyProtection="true">
      <alignment horizontal="center" vertical="bottom" textRotation="0" wrapText="false" indent="0" shrinkToFit="false"/>
      <protection locked="true" hidden="false"/>
    </xf>
    <xf numFmtId="165" fontId="9" fillId="3" borderId="28" xfId="0" applyFont="true" applyBorder="true" applyAlignment="true" applyProtection="true">
      <alignment horizontal="general" vertical="bottom" textRotation="0" wrapText="false" indent="0" shrinkToFit="false"/>
      <protection locked="true" hidden="false"/>
    </xf>
    <xf numFmtId="168" fontId="10" fillId="3" borderId="22" xfId="0" applyFont="true" applyBorder="true" applyAlignment="true" applyProtection="true">
      <alignment horizontal="general" vertical="bottom" textRotation="0" wrapText="false" indent="0" shrinkToFit="false"/>
      <protection locked="true" hidden="false"/>
    </xf>
    <xf numFmtId="164" fontId="10" fillId="3" borderId="0" xfId="0" applyFont="true" applyBorder="true" applyAlignment="true" applyProtection="true">
      <alignment horizontal="center" vertical="bottom" textRotation="0" wrapText="false" indent="0" shrinkToFit="false"/>
      <protection locked="true" hidden="false"/>
    </xf>
    <xf numFmtId="164" fontId="9" fillId="3" borderId="0" xfId="0" applyFont="true" applyBorder="true" applyAlignment="true" applyProtection="true">
      <alignment horizontal="general" vertical="bottom" textRotation="0" wrapText="false" indent="0" shrinkToFit="false"/>
      <protection locked="true" hidden="false"/>
    </xf>
    <xf numFmtId="167" fontId="10" fillId="3" borderId="0" xfId="0" applyFont="true" applyBorder="true" applyAlignment="true" applyProtection="true">
      <alignment horizontal="center" vertical="bottom" textRotation="0" wrapText="false" indent="0" shrinkToFit="false"/>
      <protection locked="true" hidden="false"/>
    </xf>
    <xf numFmtId="165" fontId="9" fillId="3" borderId="0" xfId="0" applyFont="true" applyBorder="true" applyAlignment="true" applyProtection="true">
      <alignment horizontal="general" vertical="bottom" textRotation="0" wrapText="false" indent="0" shrinkToFit="false"/>
      <protection locked="true" hidden="false"/>
    </xf>
    <xf numFmtId="168" fontId="10" fillId="3" borderId="0" xfId="0" applyFont="true" applyBorder="true" applyAlignment="true" applyProtection="true">
      <alignment horizontal="general" vertical="bottom" textRotation="0" wrapText="false" indent="0" shrinkToFit="false"/>
      <protection locked="true" hidden="false"/>
    </xf>
    <xf numFmtId="167" fontId="9" fillId="0" borderId="15" xfId="0" applyFont="true" applyBorder="true" applyAlignment="true" applyProtection="true">
      <alignment horizontal="center" vertical="bottom" textRotation="0" wrapText="false" indent="0" shrinkToFit="false"/>
      <protection locked="true" hidden="false"/>
    </xf>
    <xf numFmtId="168" fontId="9" fillId="0" borderId="7" xfId="0" applyFont="true" applyBorder="true" applyAlignment="true" applyProtection="true">
      <alignment horizontal="general" vertical="bottom" textRotation="0" wrapText="false" indent="0" shrinkToFit="false"/>
      <protection locked="true" hidden="false"/>
    </xf>
    <xf numFmtId="168" fontId="10" fillId="0" borderId="0" xfId="0" applyFont="true" applyBorder="true" applyAlignment="true" applyProtection="true">
      <alignment horizontal="general" vertical="bottom" textRotation="0" wrapText="false" indent="0" shrinkToFit="false"/>
      <protection locked="true" hidden="false"/>
    </xf>
    <xf numFmtId="164" fontId="9" fillId="0" borderId="14" xfId="0" applyFont="true" applyBorder="true" applyAlignment="true" applyProtection="true">
      <alignment horizontal="center" vertical="bottom" textRotation="0" wrapText="false" indent="0" shrinkToFit="false"/>
      <protection locked="true" hidden="false"/>
    </xf>
    <xf numFmtId="165" fontId="9" fillId="0" borderId="14" xfId="0" applyFont="true" applyBorder="true" applyAlignment="true" applyProtection="true">
      <alignment horizontal="general" vertical="bottom" textRotation="0" wrapText="false" indent="0" shrinkToFit="false"/>
      <protection locked="true" hidden="false"/>
    </xf>
    <xf numFmtId="167" fontId="9" fillId="0" borderId="7" xfId="0" applyFont="true" applyBorder="true" applyAlignment="true" applyProtection="true">
      <alignment horizontal="center" vertical="bottom" textRotation="0" wrapText="false" indent="0" shrinkToFit="false"/>
      <protection locked="true" hidden="false"/>
    </xf>
    <xf numFmtId="165" fontId="9" fillId="0" borderId="8" xfId="0" applyFont="true" applyBorder="true" applyAlignment="true" applyProtection="true">
      <alignment horizontal="general" vertical="bottom" textRotation="0" wrapText="false" indent="0" shrinkToFit="false"/>
      <protection locked="true" hidden="false"/>
    </xf>
    <xf numFmtId="164" fontId="10" fillId="0" borderId="11" xfId="0" applyFont="true" applyBorder="true" applyAlignment="true" applyProtection="true">
      <alignment horizontal="justify" vertical="center" textRotation="0" wrapText="false" indent="0" shrinkToFit="false"/>
      <protection locked="true" hidden="false"/>
    </xf>
    <xf numFmtId="165" fontId="9" fillId="0" borderId="13" xfId="0" applyFont="true" applyBorder="true" applyAlignment="true" applyProtection="true">
      <alignment horizontal="general" vertical="bottom" textRotation="0" wrapText="false" indent="0" shrinkToFit="false"/>
      <protection locked="true" hidden="false"/>
    </xf>
    <xf numFmtId="167" fontId="16" fillId="0" borderId="0" xfId="0" applyFont="true" applyBorder="false" applyAlignment="true" applyProtection="true">
      <alignment horizontal="general" vertical="bottom" textRotation="0" wrapText="false" indent="0" shrinkToFit="false"/>
      <protection locked="true" hidden="false"/>
    </xf>
    <xf numFmtId="167" fontId="11" fillId="0" borderId="0" xfId="0" applyFont="true" applyBorder="false" applyAlignment="true" applyProtection="true">
      <alignment horizontal="general" vertical="bottom" textRotation="0" wrapText="false" indent="0" shrinkToFit="false"/>
      <protection locked="true" hidden="false"/>
    </xf>
    <xf numFmtId="164" fontId="17" fillId="3" borderId="9" xfId="0" applyFont="true" applyBorder="true" applyAlignment="true" applyProtection="true">
      <alignment horizontal="center" vertical="bottom" textRotation="0" wrapText="false" indent="0" shrinkToFit="false"/>
      <protection locked="false" hidden="false"/>
    </xf>
    <xf numFmtId="170" fontId="16" fillId="0" borderId="0" xfId="0" applyFont="true" applyBorder="false" applyAlignment="true" applyProtection="true">
      <alignment horizontal="general" vertical="bottom" textRotation="0" wrapText="false" indent="0" shrinkToFit="false"/>
      <protection locked="true" hidden="false"/>
    </xf>
    <xf numFmtId="164" fontId="10" fillId="5" borderId="10" xfId="0" applyFont="true" applyBorder="true" applyAlignment="true" applyProtection="true">
      <alignment horizontal="center" vertical="bottom" textRotation="0" wrapText="false" indent="0" shrinkToFit="false"/>
      <protection locked="false" hidden="false"/>
    </xf>
    <xf numFmtId="164" fontId="9" fillId="0" borderId="0" xfId="0" applyFont="true" applyBorder="true" applyAlignment="true" applyProtection="true">
      <alignment horizontal="center" vertical="bottom" textRotation="0" wrapText="false" indent="0" shrinkToFit="false"/>
      <protection locked="false" hidden="false"/>
    </xf>
    <xf numFmtId="164" fontId="9" fillId="0" borderId="8" xfId="0" applyFont="true" applyBorder="true" applyAlignment="true" applyProtection="true">
      <alignment horizontal="general" vertical="bottom" textRotation="0" wrapText="true" indent="0" shrinkToFit="false"/>
      <protection locked="true" hidden="false"/>
    </xf>
    <xf numFmtId="164" fontId="10" fillId="0" borderId="26" xfId="0" applyFont="true" applyBorder="true" applyAlignment="true" applyProtection="true">
      <alignment horizontal="center" vertical="bottom" textRotation="0" wrapText="false" indent="0" shrinkToFit="false"/>
      <protection locked="true" hidden="false"/>
    </xf>
    <xf numFmtId="164" fontId="11" fillId="3" borderId="0" xfId="0" applyFont="true" applyBorder="false" applyAlignment="true" applyProtection="true">
      <alignment horizontal="general" vertical="bottom" textRotation="0" wrapText="false" indent="0" shrinkToFit="false"/>
      <protection locked="false" hidden="false"/>
    </xf>
    <xf numFmtId="164" fontId="10" fillId="0" borderId="13" xfId="0" applyFont="true" applyBorder="true" applyAlignment="true" applyProtection="true">
      <alignment horizontal="center" vertical="bottom" textRotation="0" wrapText="false" indent="0" shrinkToFit="false"/>
      <protection locked="true" hidden="false"/>
    </xf>
    <xf numFmtId="164" fontId="9" fillId="0" borderId="29" xfId="0" applyFont="true" applyBorder="true" applyAlignment="true" applyProtection="true">
      <alignment horizontal="center" vertical="bottom" textRotation="0" wrapText="false" indent="0" shrinkToFit="false"/>
      <protection locked="true" hidden="false"/>
    </xf>
    <xf numFmtId="165" fontId="9" fillId="0" borderId="29" xfId="0"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19" fillId="3" borderId="10" xfId="0" applyFont="true" applyBorder="true" applyAlignment="true" applyProtection="true">
      <alignment horizontal="general" vertical="bottom" textRotation="0" wrapText="false" indent="0" shrinkToFit="false"/>
      <protection locked="false" hidden="false"/>
    </xf>
    <xf numFmtId="167" fontId="9" fillId="0" borderId="0" xfId="0" applyFont="true" applyBorder="false" applyAlignment="true" applyProtection="true">
      <alignment horizontal="center" vertical="bottom" textRotation="0" wrapText="false" indent="0" shrinkToFit="false"/>
      <protection locked="true" hidden="false"/>
    </xf>
    <xf numFmtId="168" fontId="9" fillId="0" borderId="10" xfId="0" applyFont="true" applyBorder="true" applyAlignment="true" applyProtection="true">
      <alignment horizontal="center" vertical="bottom" textRotation="0" wrapText="false" indent="0" shrinkToFit="false"/>
      <protection locked="false" hidden="false"/>
    </xf>
    <xf numFmtId="165" fontId="15" fillId="0" borderId="10" xfId="0" applyFont="true" applyBorder="true" applyAlignment="true" applyProtection="true">
      <alignment horizontal="general" vertical="bottom" textRotation="0" wrapText="false" indent="0" shrinkToFit="false"/>
      <protection locked="false" hidden="false"/>
    </xf>
    <xf numFmtId="164" fontId="11" fillId="3" borderId="0" xfId="0" applyFont="true" applyBorder="false" applyAlignment="true" applyProtection="true">
      <alignment horizontal="general" vertical="bottom" textRotation="0" wrapText="false" indent="0" shrinkToFit="false"/>
      <protection locked="true" hidden="false"/>
    </xf>
    <xf numFmtId="170" fontId="0" fillId="0" borderId="0" xfId="0" applyFont="false" applyBorder="false" applyAlignment="true" applyProtection="true">
      <alignment horizontal="general" vertical="bottom" textRotation="0" wrapText="false" indent="0" shrinkToFit="false"/>
      <protection locked="true" hidden="false"/>
    </xf>
    <xf numFmtId="171" fontId="11" fillId="0" borderId="0" xfId="0" applyFont="true" applyBorder="false" applyAlignment="true" applyProtection="true">
      <alignment horizontal="general" vertical="bottom" textRotation="0" wrapText="false" indent="0" shrinkToFit="false"/>
      <protection locked="true" hidden="false"/>
    </xf>
    <xf numFmtId="164" fontId="19" fillId="0" borderId="10" xfId="0" applyFont="true" applyBorder="true" applyAlignment="true" applyProtection="true">
      <alignment horizontal="general" vertical="bottom" textRotation="0" wrapText="false" indent="0" shrinkToFit="false"/>
      <protection locked="true" hidden="false"/>
    </xf>
    <xf numFmtId="164" fontId="9" fillId="3" borderId="8" xfId="0" applyFont="true" applyBorder="true" applyAlignment="true" applyProtection="true">
      <alignment horizontal="center" vertical="bottom" textRotation="0" wrapText="false" indent="0" shrinkToFit="false"/>
      <protection locked="true" hidden="false"/>
    </xf>
    <xf numFmtId="167" fontId="9" fillId="3" borderId="8" xfId="0" applyFont="true" applyBorder="true" applyAlignment="true" applyProtection="true">
      <alignment horizontal="center" vertical="bottom" textRotation="0" wrapText="false" indent="0" shrinkToFit="false"/>
      <protection locked="true" hidden="false"/>
    </xf>
    <xf numFmtId="164" fontId="10" fillId="0" borderId="27" xfId="0" applyFont="true" applyBorder="true" applyAlignment="true" applyProtection="true">
      <alignment horizontal="center" vertical="bottom" textRotation="0" wrapText="false" indent="0" shrinkToFit="false"/>
      <protection locked="true" hidden="false"/>
    </xf>
    <xf numFmtId="164" fontId="9" fillId="0" borderId="27" xfId="0" applyFont="true" applyBorder="true" applyAlignment="true" applyProtection="true">
      <alignment horizontal="general" vertical="bottom" textRotation="0" wrapText="false" indent="0" shrinkToFit="false"/>
      <protection locked="true" hidden="false"/>
    </xf>
    <xf numFmtId="165" fontId="9" fillId="0" borderId="27" xfId="0" applyFont="true" applyBorder="true" applyAlignment="true" applyProtection="true">
      <alignment horizontal="general" vertical="bottom" textRotation="0" wrapText="false" indent="0" shrinkToFit="false"/>
      <protection locked="true" hidden="false"/>
    </xf>
    <xf numFmtId="167" fontId="10" fillId="0" borderId="12" xfId="0" applyFont="true" applyBorder="true" applyAlignment="true" applyProtection="true">
      <alignment horizontal="center" vertical="bottom" textRotation="0" wrapText="false" indent="0" shrinkToFit="false"/>
      <protection locked="true" hidden="false"/>
    </xf>
    <xf numFmtId="168" fontId="10" fillId="0" borderId="2" xfId="0" applyFont="true" applyBorder="true" applyAlignment="true" applyProtection="true">
      <alignment horizontal="general" vertical="bottom" textRotation="0" wrapText="false" indent="0" shrinkToFit="false"/>
      <protection locked="true" hidden="false"/>
    </xf>
    <xf numFmtId="164" fontId="9" fillId="0" borderId="21" xfId="0" applyFont="true" applyBorder="true" applyAlignment="true" applyProtection="true">
      <alignment horizontal="center" vertical="bottom" textRotation="0" wrapText="false" indent="0" shrinkToFit="false"/>
      <protection locked="true" hidden="false"/>
    </xf>
    <xf numFmtId="164" fontId="9" fillId="0" borderId="28" xfId="0" applyFont="true" applyBorder="true" applyAlignment="true" applyProtection="true">
      <alignment horizontal="general" vertical="bottom" textRotation="0" wrapText="false" indent="0" shrinkToFit="false"/>
      <protection locked="true" hidden="false"/>
    </xf>
    <xf numFmtId="167" fontId="10" fillId="0" borderId="28" xfId="0" applyFont="true" applyBorder="true" applyAlignment="true" applyProtection="true">
      <alignment horizontal="center" vertical="bottom" textRotation="0" wrapText="false" indent="0" shrinkToFit="false"/>
      <protection locked="true" hidden="false"/>
    </xf>
    <xf numFmtId="165" fontId="9" fillId="0" borderId="28" xfId="0" applyFont="true" applyBorder="true" applyAlignment="true" applyProtection="true">
      <alignment horizontal="general" vertical="bottom" textRotation="0" wrapText="false" indent="0" shrinkToFit="false"/>
      <protection locked="true" hidden="false"/>
    </xf>
    <xf numFmtId="168" fontId="10" fillId="0" borderId="22" xfId="0" applyFont="true" applyBorder="true" applyAlignment="true" applyProtection="true">
      <alignment horizontal="general" vertical="bottom" textRotation="0" wrapText="false" indent="0" shrinkToFit="false"/>
      <protection locked="true" hidden="false"/>
    </xf>
    <xf numFmtId="164" fontId="10" fillId="6" borderId="9" xfId="0" applyFont="true" applyBorder="true" applyAlignment="true" applyProtection="true">
      <alignment horizontal="center" vertical="bottom" textRotation="0" wrapText="false" indent="0" shrinkToFit="false"/>
      <protection locked="true" hidden="false"/>
    </xf>
    <xf numFmtId="164" fontId="10" fillId="6" borderId="9" xfId="0" applyFont="true" applyBorder="true" applyAlignment="true" applyProtection="true">
      <alignment horizontal="general" vertical="bottom" textRotation="0" wrapText="false" indent="0" shrinkToFit="false"/>
      <protection locked="true" hidden="false"/>
    </xf>
    <xf numFmtId="167" fontId="10" fillId="6" borderId="9" xfId="0" applyFont="true" applyBorder="true" applyAlignment="true" applyProtection="true">
      <alignment horizontal="center" vertical="bottom" textRotation="0" wrapText="false" indent="0" shrinkToFit="false"/>
      <protection locked="true" hidden="false"/>
    </xf>
    <xf numFmtId="165" fontId="10" fillId="6" borderId="9" xfId="0" applyFont="true" applyBorder="true" applyAlignment="true" applyProtection="true">
      <alignment horizontal="general" vertical="bottom" textRotation="0" wrapText="false" indent="0" shrinkToFit="false"/>
      <protection locked="true" hidden="false"/>
    </xf>
    <xf numFmtId="164" fontId="10" fillId="0" borderId="2" xfId="0" applyFont="true" applyBorder="true" applyAlignment="true" applyProtection="true">
      <alignment horizontal="general" vertical="bottom" textRotation="0" wrapText="false" indent="0" shrinkToFit="false"/>
      <protection locked="true" hidden="false"/>
    </xf>
    <xf numFmtId="164" fontId="10" fillId="6" borderId="10" xfId="0" applyFont="true" applyBorder="true" applyAlignment="true" applyProtection="true">
      <alignment horizontal="center" vertical="bottom" textRotation="0" wrapText="false" indent="0" shrinkToFit="false"/>
      <protection locked="true" hidden="false"/>
    </xf>
    <xf numFmtId="165" fontId="10" fillId="6" borderId="10" xfId="0" applyFont="true" applyBorder="true" applyAlignment="true" applyProtection="true">
      <alignment horizontal="general" vertical="bottom" textRotation="0" wrapText="false" indent="0" shrinkToFit="false"/>
      <protection locked="true" hidden="false"/>
    </xf>
    <xf numFmtId="164" fontId="10" fillId="0" borderId="28" xfId="0" applyFont="true" applyBorder="true" applyAlignment="tru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5" fontId="10" fillId="7" borderId="10"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A933"/>
      <rgbColor rgb="FF000080"/>
      <rgbColor rgb="FF808000"/>
      <rgbColor rgb="FF800080"/>
      <rgbColor rgb="FF008080"/>
      <rgbColor rgb="FFAFABAB"/>
      <rgbColor rgb="FF808080"/>
      <rgbColor rgb="FF9999FF"/>
      <rgbColor rgb="FF993366"/>
      <rgbColor rgb="FFFFFFCC"/>
      <rgbColor rgb="FFCCFFFF"/>
      <rgbColor rgb="FF660066"/>
      <rgbColor rgb="FFFF8080"/>
      <rgbColor rgb="FF0066CC"/>
      <rgbColor rgb="FFCCCCFF"/>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C00"/>
      <rgbColor rgb="FFFF9900"/>
      <rgbColor rgb="FFFF6600"/>
      <rgbColor rgb="FF666699"/>
      <rgbColor rgb="FFA6A6A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worksheet" Target="worksheets/sheet40.xml"/><Relationship Id="rId42" Type="http://schemas.openxmlformats.org/officeDocument/2006/relationships/worksheet" Target="worksheets/sheet41.xml"/><Relationship Id="rId43" Type="http://schemas.openxmlformats.org/officeDocument/2006/relationships/worksheet" Target="worksheets/sheet42.xml"/><Relationship Id="rId44" Type="http://schemas.openxmlformats.org/officeDocument/2006/relationships/worksheet" Target="worksheets/sheet43.xml"/><Relationship Id="rId45" Type="http://schemas.openxmlformats.org/officeDocument/2006/relationships/worksheet" Target="worksheets/sheet44.xml"/><Relationship Id="rId46" Type="http://schemas.openxmlformats.org/officeDocument/2006/relationships/worksheet" Target="worksheets/sheet45.xml"/><Relationship Id="rId47" Type="http://schemas.openxmlformats.org/officeDocument/2006/relationships/worksheet" Target="worksheets/sheet46.xml"/><Relationship Id="rId48" Type="http://schemas.openxmlformats.org/officeDocument/2006/relationships/worksheet" Target="worksheets/sheet47.xml"/><Relationship Id="rId49" Type="http://schemas.openxmlformats.org/officeDocument/2006/relationships/worksheet" Target="worksheets/sheet48.xml"/><Relationship Id="rId50" Type="http://schemas.openxmlformats.org/officeDocument/2006/relationships/worksheet" Target="worksheets/sheet49.xml"/><Relationship Id="rId51" Type="http://schemas.openxmlformats.org/officeDocument/2006/relationships/worksheet" Target="worksheets/sheet50.xml"/><Relationship Id="rId52" Type="http://schemas.openxmlformats.org/officeDocument/2006/relationships/worksheet" Target="worksheets/sheet51.xml"/><Relationship Id="rId53" Type="http://schemas.openxmlformats.org/officeDocument/2006/relationships/worksheet" Target="worksheets/sheet52.xml"/><Relationship Id="rId54" Type="http://schemas.openxmlformats.org/officeDocument/2006/relationships/worksheet" Target="worksheets/sheet53.xml"/><Relationship Id="rId55" Type="http://schemas.openxmlformats.org/officeDocument/2006/relationships/worksheet" Target="worksheets/sheet54.xml"/><Relationship Id="rId56" Type="http://schemas.openxmlformats.org/officeDocument/2006/relationships/worksheet" Target="worksheets/sheet55.xml"/><Relationship Id="rId57" Type="http://schemas.openxmlformats.org/officeDocument/2006/relationships/worksheet" Target="worksheets/sheet56.xml"/><Relationship Id="rId58" Type="http://schemas.openxmlformats.org/officeDocument/2006/relationships/worksheet" Target="worksheets/sheet57.xml"/><Relationship Id="rId59" Type="http://schemas.openxmlformats.org/officeDocument/2006/relationships/worksheet" Target="worksheets/sheet58.xml"/><Relationship Id="rId60" Type="http://schemas.openxmlformats.org/officeDocument/2006/relationships/worksheet" Target="worksheets/sheet59.xml"/><Relationship Id="rId61" Type="http://schemas.openxmlformats.org/officeDocument/2006/relationships/worksheet" Target="worksheets/sheet60.xml"/><Relationship Id="rId62" Type="http://schemas.openxmlformats.org/officeDocument/2006/relationships/worksheet" Target="worksheets/sheet61.xml"/><Relationship Id="rId63" Type="http://schemas.openxmlformats.org/officeDocument/2006/relationships/worksheet" Target="worksheets/sheet62.xml"/><Relationship Id="rId64" Type="http://schemas.openxmlformats.org/officeDocument/2006/relationships/worksheet" Target="worksheets/sheet63.xml"/><Relationship Id="rId65" Type="http://schemas.openxmlformats.org/officeDocument/2006/relationships/worksheet" Target="worksheets/sheet64.xml"/><Relationship Id="rId66" Type="http://schemas.openxmlformats.org/officeDocument/2006/relationships/worksheet" Target="worksheets/sheet65.xml"/><Relationship Id="rId67" Type="http://schemas.openxmlformats.org/officeDocument/2006/relationships/worksheet" Target="worksheets/sheet66.xml"/><Relationship Id="rId68" Type="http://schemas.openxmlformats.org/officeDocument/2006/relationships/worksheet" Target="worksheets/sheet67.xml"/><Relationship Id="rId69" Type="http://schemas.openxmlformats.org/officeDocument/2006/relationships/worksheet" Target="worksheets/sheet68.xml"/><Relationship Id="rId70" Type="http://schemas.openxmlformats.org/officeDocument/2006/relationships/worksheet" Target="worksheets/sheet69.xml"/><Relationship Id="rId71" Type="http://schemas.openxmlformats.org/officeDocument/2006/relationships/worksheet" Target="worksheets/sheet70.xml"/><Relationship Id="rId72" Type="http://schemas.openxmlformats.org/officeDocument/2006/relationships/worksheet" Target="worksheets/sheet71.xml"/><Relationship Id="rId73" Type="http://schemas.openxmlformats.org/officeDocument/2006/relationships/worksheet" Target="worksheets/sheet72.xml"/><Relationship Id="rId74" Type="http://schemas.openxmlformats.org/officeDocument/2006/relationships/worksheet" Target="worksheets/sheet73.xml"/><Relationship Id="rId75" Type="http://schemas.openxmlformats.org/officeDocument/2006/relationships/worksheet" Target="worksheets/sheet74.xml"/><Relationship Id="rId76" Type="http://schemas.openxmlformats.org/officeDocument/2006/relationships/worksheet" Target="worksheets/sheet75.xml"/><Relationship Id="rId77" Type="http://schemas.openxmlformats.org/officeDocument/2006/relationships/worksheet" Target="worksheets/sheet76.xml"/><Relationship Id="rId78" Type="http://schemas.openxmlformats.org/officeDocument/2006/relationships/worksheet" Target="worksheets/sheet77.xml"/><Relationship Id="rId79" Type="http://schemas.openxmlformats.org/officeDocument/2006/relationships/worksheet" Target="worksheets/sheet78.xml"/><Relationship Id="rId80" Type="http://schemas.openxmlformats.org/officeDocument/2006/relationships/worksheet" Target="worksheets/sheet79.xml"/><Relationship Id="rId81" Type="http://schemas.openxmlformats.org/officeDocument/2006/relationships/worksheet" Target="worksheets/sheet80.xml"/><Relationship Id="rId82" Type="http://schemas.openxmlformats.org/officeDocument/2006/relationships/worksheet" Target="worksheets/sheet81.xml"/><Relationship Id="rId83" Type="http://schemas.openxmlformats.org/officeDocument/2006/relationships/worksheet" Target="worksheets/sheet82.xml"/><Relationship Id="rId84" Type="http://schemas.openxmlformats.org/officeDocument/2006/relationships/worksheet" Target="worksheets/sheet83.xml"/><Relationship Id="rId85" Type="http://schemas.openxmlformats.org/officeDocument/2006/relationships/worksheet" Target="worksheets/sheet84.xml"/><Relationship Id="rId86" Type="http://schemas.openxmlformats.org/officeDocument/2006/relationships/worksheet" Target="worksheets/sheet85.xml"/><Relationship Id="rId87" Type="http://schemas.openxmlformats.org/officeDocument/2006/relationships/worksheet" Target="worksheets/sheet86.xml"/><Relationship Id="rId88" Type="http://schemas.openxmlformats.org/officeDocument/2006/relationships/worksheet" Target="worksheets/sheet87.xml"/><Relationship Id="rId89" Type="http://schemas.openxmlformats.org/officeDocument/2006/relationships/worksheet" Target="worksheets/sheet88.xml"/><Relationship Id="rId90" Type="http://schemas.openxmlformats.org/officeDocument/2006/relationships/worksheet" Target="worksheets/sheet89.xml"/><Relationship Id="rId91" Type="http://schemas.openxmlformats.org/officeDocument/2006/relationships/worksheet" Target="worksheets/sheet90.xml"/><Relationship Id="rId92" Type="http://schemas.openxmlformats.org/officeDocument/2006/relationships/worksheet" Target="worksheets/sheet91.xml"/><Relationship Id="rId93" Type="http://schemas.openxmlformats.org/officeDocument/2006/relationships/worksheet" Target="worksheets/sheet92.xml"/><Relationship Id="rId94" Type="http://schemas.openxmlformats.org/officeDocument/2006/relationships/worksheet" Target="worksheets/sheet93.xml"/><Relationship Id="rId95" Type="http://schemas.openxmlformats.org/officeDocument/2006/relationships/worksheet" Target="worksheets/sheet94.xml"/><Relationship Id="rId96" Type="http://schemas.openxmlformats.org/officeDocument/2006/relationships/worksheet" Target="worksheets/sheet95.xml"/><Relationship Id="rId97" Type="http://schemas.openxmlformats.org/officeDocument/2006/relationships/worksheet" Target="worksheets/sheet96.xml"/><Relationship Id="rId98" Type="http://schemas.openxmlformats.org/officeDocument/2006/relationships/worksheet" Target="worksheets/sheet97.xml"/><Relationship Id="rId99" Type="http://schemas.openxmlformats.org/officeDocument/2006/relationships/worksheet" Target="worksheets/sheet98.xml"/><Relationship Id="rId100" Type="http://schemas.openxmlformats.org/officeDocument/2006/relationships/worksheet" Target="worksheets/sheet99.xml"/><Relationship Id="rId101" Type="http://schemas.openxmlformats.org/officeDocument/2006/relationships/worksheet" Target="worksheets/sheet100.xml"/><Relationship Id="rId102" Type="http://schemas.openxmlformats.org/officeDocument/2006/relationships/worksheet" Target="worksheets/sheet101.xml"/><Relationship Id="rId103" Type="http://schemas.openxmlformats.org/officeDocument/2006/relationships/worksheet" Target="worksheets/sheet102.xml"/><Relationship Id="rId104" Type="http://schemas.openxmlformats.org/officeDocument/2006/relationships/worksheet" Target="worksheets/sheet103.xml"/><Relationship Id="rId105" Type="http://schemas.openxmlformats.org/officeDocument/2006/relationships/worksheet" Target="worksheets/sheet104.xml"/><Relationship Id="rId106" Type="http://schemas.openxmlformats.org/officeDocument/2006/relationships/worksheet" Target="worksheets/sheet105.xml"/><Relationship Id="rId107" Type="http://schemas.openxmlformats.org/officeDocument/2006/relationships/worksheet" Target="worksheets/sheet106.xml"/><Relationship Id="rId108" Type="http://schemas.openxmlformats.org/officeDocument/2006/relationships/worksheet" Target="worksheets/sheet107.xml"/><Relationship Id="rId109" Type="http://schemas.openxmlformats.org/officeDocument/2006/relationships/worksheet" Target="worksheets/sheet108.xml"/><Relationship Id="rId110" Type="http://schemas.openxmlformats.org/officeDocument/2006/relationships/worksheet" Target="worksheets/sheet109.xml"/><Relationship Id="rId111" Type="http://schemas.openxmlformats.org/officeDocument/2006/relationships/worksheet" Target="worksheets/sheet110.xml"/><Relationship Id="rId112" Type="http://schemas.openxmlformats.org/officeDocument/2006/relationships/worksheet" Target="worksheets/sheet111.xml"/><Relationship Id="rId113" Type="http://schemas.openxmlformats.org/officeDocument/2006/relationships/worksheet" Target="worksheets/sheet112.xml"/><Relationship Id="rId114" Type="http://schemas.openxmlformats.org/officeDocument/2006/relationships/worksheet" Target="worksheets/sheet113.xml"/><Relationship Id="rId115" Type="http://schemas.openxmlformats.org/officeDocument/2006/relationships/worksheet" Target="worksheets/sheet114.xml"/><Relationship Id="rId116" Type="http://schemas.openxmlformats.org/officeDocument/2006/relationships/worksheet" Target="worksheets/sheet115.xml"/><Relationship Id="rId117" Type="http://schemas.openxmlformats.org/officeDocument/2006/relationships/worksheet" Target="worksheets/sheet116.xml"/><Relationship Id="rId118" Type="http://schemas.openxmlformats.org/officeDocument/2006/relationships/worksheet" Target="worksheets/sheet117.xml"/><Relationship Id="rId119" Type="http://schemas.openxmlformats.org/officeDocument/2006/relationships/worksheet" Target="worksheets/sheet118.xml"/><Relationship Id="rId120" Type="http://schemas.openxmlformats.org/officeDocument/2006/relationships/worksheet" Target="worksheets/sheet119.xml"/><Relationship Id="rId121" Type="http://schemas.openxmlformats.org/officeDocument/2006/relationships/worksheet" Target="worksheets/sheet120.xml"/><Relationship Id="rId122" Type="http://schemas.openxmlformats.org/officeDocument/2006/relationships/worksheet" Target="worksheets/sheet121.xml"/><Relationship Id="rId123" Type="http://schemas.openxmlformats.org/officeDocument/2006/relationships/worksheet" Target="worksheets/sheet122.xml"/><Relationship Id="rId124" Type="http://schemas.openxmlformats.org/officeDocument/2006/relationships/worksheet" Target="worksheets/sheet123.xml"/><Relationship Id="rId125" Type="http://schemas.openxmlformats.org/officeDocument/2006/relationships/worksheet" Target="worksheets/sheet124.xml"/><Relationship Id="rId126" Type="http://schemas.openxmlformats.org/officeDocument/2006/relationships/worksheet" Target="worksheets/sheet125.xml"/><Relationship Id="rId127" Type="http://schemas.openxmlformats.org/officeDocument/2006/relationships/worksheet" Target="worksheets/sheet126.xml"/><Relationship Id="rId128" Type="http://schemas.openxmlformats.org/officeDocument/2006/relationships/worksheet" Target="worksheets/sheet127.xml"/><Relationship Id="rId129" Type="http://schemas.openxmlformats.org/officeDocument/2006/relationships/worksheet" Target="worksheets/sheet128.xml"/><Relationship Id="rId130" Type="http://schemas.openxmlformats.org/officeDocument/2006/relationships/worksheet" Target="worksheets/sheet129.xml"/><Relationship Id="rId131" Type="http://schemas.openxmlformats.org/officeDocument/2006/relationships/worksheet" Target="worksheets/sheet130.xml"/><Relationship Id="rId132" Type="http://schemas.openxmlformats.org/officeDocument/2006/relationships/worksheet" Target="worksheets/sheet131.xml"/><Relationship Id="rId133" Type="http://schemas.openxmlformats.org/officeDocument/2006/relationships/worksheet" Target="worksheets/sheet132.xml"/><Relationship Id="rId134" Type="http://schemas.openxmlformats.org/officeDocument/2006/relationships/worksheet" Target="worksheets/sheet133.xml"/><Relationship Id="rId135" Type="http://schemas.openxmlformats.org/officeDocument/2006/relationships/worksheet" Target="worksheets/sheet134.xml"/><Relationship Id="rId136" Type="http://schemas.openxmlformats.org/officeDocument/2006/relationships/worksheet" Target="worksheets/sheet135.xml"/><Relationship Id="rId137" Type="http://schemas.openxmlformats.org/officeDocument/2006/relationships/worksheet" Target="worksheets/sheet136.xml"/><Relationship Id="rId138" Type="http://schemas.openxmlformats.org/officeDocument/2006/relationships/worksheet" Target="worksheets/sheet137.xml"/><Relationship Id="rId139" Type="http://schemas.openxmlformats.org/officeDocument/2006/relationships/worksheet" Target="worksheets/sheet138.xml"/><Relationship Id="rId140" Type="http://schemas.openxmlformats.org/officeDocument/2006/relationships/worksheet" Target="worksheets/sheet139.xml"/><Relationship Id="rId141" Type="http://schemas.openxmlformats.org/officeDocument/2006/relationships/worksheet" Target="worksheets/sheet140.xml"/><Relationship Id="rId142" Type="http://schemas.openxmlformats.org/officeDocument/2006/relationships/worksheet" Target="worksheets/sheet141.xml"/><Relationship Id="rId143" Type="http://schemas.openxmlformats.org/officeDocument/2006/relationships/worksheet" Target="worksheets/sheet142.xml"/><Relationship Id="rId144" Type="http://schemas.openxmlformats.org/officeDocument/2006/relationships/worksheet" Target="worksheets/sheet143.xml"/><Relationship Id="rId145" Type="http://schemas.openxmlformats.org/officeDocument/2006/relationships/worksheet" Target="worksheets/sheet144.xml"/><Relationship Id="rId146" Type="http://schemas.openxmlformats.org/officeDocument/2006/relationships/worksheet" Target="worksheets/sheet145.xml"/><Relationship Id="rId147" Type="http://schemas.openxmlformats.org/officeDocument/2006/relationships/worksheet" Target="worksheets/sheet146.xml"/><Relationship Id="rId148" Type="http://schemas.openxmlformats.org/officeDocument/2006/relationships/worksheet" Target="worksheets/sheet147.xml"/><Relationship Id="rId149" Type="http://schemas.openxmlformats.org/officeDocument/2006/relationships/worksheet" Target="worksheets/sheet148.xml"/><Relationship Id="rId150" Type="http://schemas.openxmlformats.org/officeDocument/2006/relationships/worksheet" Target="worksheets/sheet149.xml"/><Relationship Id="rId151" Type="http://schemas.openxmlformats.org/officeDocument/2006/relationships/worksheet" Target="worksheets/sheet150.xml"/><Relationship Id="rId152" Type="http://schemas.openxmlformats.org/officeDocument/2006/relationships/worksheet" Target="worksheets/sheet151.xml"/><Relationship Id="rId153" Type="http://schemas.openxmlformats.org/officeDocument/2006/relationships/worksheet" Target="worksheets/sheet152.xml"/><Relationship Id="rId154" Type="http://schemas.openxmlformats.org/officeDocument/2006/relationships/worksheet" Target="worksheets/sheet153.xml"/><Relationship Id="rId155" Type="http://schemas.openxmlformats.org/officeDocument/2006/relationships/worksheet" Target="worksheets/sheet154.xml"/><Relationship Id="rId156" Type="http://schemas.openxmlformats.org/officeDocument/2006/relationships/worksheet" Target="worksheets/sheet155.xml"/><Relationship Id="rId157" Type="http://schemas.openxmlformats.org/officeDocument/2006/relationships/worksheet" Target="worksheets/sheet156.xml"/><Relationship Id="rId158" Type="http://schemas.openxmlformats.org/officeDocument/2006/relationships/worksheet" Target="worksheets/sheet157.xml"/><Relationship Id="rId159" Type="http://schemas.openxmlformats.org/officeDocument/2006/relationships/worksheet" Target="worksheets/sheet158.xml"/><Relationship Id="rId160" Type="http://schemas.openxmlformats.org/officeDocument/2006/relationships/worksheet" Target="worksheets/sheet159.xml"/><Relationship Id="rId161" Type="http://schemas.openxmlformats.org/officeDocument/2006/relationships/worksheet" Target="worksheets/sheet160.xml"/><Relationship Id="rId162" Type="http://schemas.openxmlformats.org/officeDocument/2006/relationships/worksheet" Target="worksheets/sheet161.xml"/><Relationship Id="rId163" Type="http://schemas.openxmlformats.org/officeDocument/2006/relationships/worksheet" Target="worksheets/sheet162.xml"/><Relationship Id="rId164" Type="http://schemas.openxmlformats.org/officeDocument/2006/relationships/worksheet" Target="worksheets/sheet163.xml"/><Relationship Id="rId165" Type="http://schemas.openxmlformats.org/officeDocument/2006/relationships/worksheet" Target="worksheets/sheet164.xml"/><Relationship Id="rId166" Type="http://schemas.openxmlformats.org/officeDocument/2006/relationships/worksheet" Target="worksheets/sheet165.xml"/><Relationship Id="rId167" Type="http://schemas.openxmlformats.org/officeDocument/2006/relationships/worksheet" Target="worksheets/sheet166.xml"/><Relationship Id="rId168" Type="http://schemas.openxmlformats.org/officeDocument/2006/relationships/worksheet" Target="worksheets/sheet167.xml"/><Relationship Id="rId169" Type="http://schemas.openxmlformats.org/officeDocument/2006/relationships/worksheet" Target="worksheets/sheet168.xml"/><Relationship Id="rId170" Type="http://schemas.openxmlformats.org/officeDocument/2006/relationships/worksheet" Target="worksheets/sheet169.xml"/><Relationship Id="rId171" Type="http://schemas.openxmlformats.org/officeDocument/2006/relationships/worksheet" Target="worksheets/sheet170.xml"/><Relationship Id="rId172" Type="http://schemas.openxmlformats.org/officeDocument/2006/relationships/worksheet" Target="worksheets/sheet171.xml"/><Relationship Id="rId173" Type="http://schemas.openxmlformats.org/officeDocument/2006/relationships/worksheet" Target="worksheets/sheet172.xml"/><Relationship Id="rId174" Type="http://schemas.openxmlformats.org/officeDocument/2006/relationships/worksheet" Target="worksheets/sheet173.xml"/><Relationship Id="rId175" Type="http://schemas.openxmlformats.org/officeDocument/2006/relationships/worksheet" Target="worksheets/sheet174.xml"/><Relationship Id="rId176" Type="http://schemas.openxmlformats.org/officeDocument/2006/relationships/worksheet" Target="worksheets/sheet175.xml"/><Relationship Id="rId177" Type="http://schemas.openxmlformats.org/officeDocument/2006/relationships/worksheet" Target="worksheets/sheet176.xml"/><Relationship Id="rId178" Type="http://schemas.openxmlformats.org/officeDocument/2006/relationships/worksheet" Target="worksheets/sheet177.xml"/><Relationship Id="rId179" Type="http://schemas.openxmlformats.org/officeDocument/2006/relationships/worksheet" Target="worksheets/sheet178.xml"/><Relationship Id="rId180" Type="http://schemas.openxmlformats.org/officeDocument/2006/relationships/worksheet" Target="worksheets/sheet179.xml"/><Relationship Id="rId181" Type="http://schemas.openxmlformats.org/officeDocument/2006/relationships/worksheet" Target="worksheets/sheet180.xml"/><Relationship Id="rId182" Type="http://schemas.openxmlformats.org/officeDocument/2006/relationships/worksheet" Target="worksheets/sheet181.xml"/><Relationship Id="rId183" Type="http://schemas.openxmlformats.org/officeDocument/2006/relationships/worksheet" Target="worksheets/sheet182.xml"/><Relationship Id="rId184" Type="http://schemas.openxmlformats.org/officeDocument/2006/relationships/worksheet" Target="worksheets/sheet183.xml"/><Relationship Id="rId185" Type="http://schemas.openxmlformats.org/officeDocument/2006/relationships/worksheet" Target="worksheets/sheet184.xml"/><Relationship Id="rId186" Type="http://schemas.openxmlformats.org/officeDocument/2006/relationships/worksheet" Target="worksheets/sheet185.xml"/><Relationship Id="rId187" Type="http://schemas.openxmlformats.org/officeDocument/2006/relationships/worksheet" Target="worksheets/sheet186.xml"/><Relationship Id="rId188" Type="http://schemas.openxmlformats.org/officeDocument/2006/relationships/worksheet" Target="worksheets/sheet187.xml"/><Relationship Id="rId189" Type="http://schemas.openxmlformats.org/officeDocument/2006/relationships/worksheet" Target="worksheets/sheet188.xml"/><Relationship Id="rId190" Type="http://schemas.openxmlformats.org/officeDocument/2006/relationships/worksheet" Target="worksheets/sheet189.xml"/><Relationship Id="rId191" Type="http://schemas.openxmlformats.org/officeDocument/2006/relationships/worksheet" Target="worksheets/sheet190.xml"/><Relationship Id="rId192" Type="http://schemas.openxmlformats.org/officeDocument/2006/relationships/worksheet" Target="worksheets/sheet191.xml"/><Relationship Id="rId193" Type="http://schemas.openxmlformats.org/officeDocument/2006/relationships/worksheet" Target="worksheets/sheet192.xml"/><Relationship Id="rId194" Type="http://schemas.openxmlformats.org/officeDocument/2006/relationships/worksheet" Target="worksheets/sheet193.xml"/><Relationship Id="rId195" Type="http://schemas.openxmlformats.org/officeDocument/2006/relationships/worksheet" Target="worksheets/sheet194.xml"/><Relationship Id="rId196" Type="http://schemas.openxmlformats.org/officeDocument/2006/relationships/worksheet" Target="worksheets/sheet195.xml"/><Relationship Id="rId197" Type="http://schemas.openxmlformats.org/officeDocument/2006/relationships/worksheet" Target="worksheets/sheet196.xml"/><Relationship Id="rId198" Type="http://schemas.openxmlformats.org/officeDocument/2006/relationships/worksheet" Target="worksheets/sheet197.xml"/><Relationship Id="rId199" Type="http://schemas.openxmlformats.org/officeDocument/2006/relationships/worksheet" Target="worksheets/sheet198.xml"/><Relationship Id="rId200" Type="http://schemas.openxmlformats.org/officeDocument/2006/relationships/worksheet" Target="worksheets/sheet199.xml"/><Relationship Id="rId201" Type="http://schemas.openxmlformats.org/officeDocument/2006/relationships/worksheet" Target="worksheets/sheet200.xml"/><Relationship Id="rId202" Type="http://schemas.openxmlformats.org/officeDocument/2006/relationships/worksheet" Target="worksheets/sheet201.xml"/><Relationship Id="rId203" Type="http://schemas.openxmlformats.org/officeDocument/2006/relationships/worksheet" Target="worksheets/sheet202.xml"/><Relationship Id="rId204" Type="http://schemas.openxmlformats.org/officeDocument/2006/relationships/worksheet" Target="worksheets/sheet203.xml"/><Relationship Id="rId205" Type="http://schemas.openxmlformats.org/officeDocument/2006/relationships/worksheet" Target="worksheets/sheet204.xml"/><Relationship Id="rId206" Type="http://schemas.openxmlformats.org/officeDocument/2006/relationships/worksheet" Target="worksheets/sheet205.xml"/><Relationship Id="rId207" Type="http://schemas.openxmlformats.org/officeDocument/2006/relationships/worksheet" Target="worksheets/sheet206.xml"/><Relationship Id="rId208" Type="http://schemas.openxmlformats.org/officeDocument/2006/relationships/worksheet" Target="worksheets/sheet207.xml"/><Relationship Id="rId209" Type="http://schemas.openxmlformats.org/officeDocument/2006/relationships/worksheet" Target="worksheets/sheet208.xml"/><Relationship Id="rId210" Type="http://schemas.openxmlformats.org/officeDocument/2006/relationships/worksheet" Target="worksheets/sheet209.xml"/><Relationship Id="rId211" Type="http://schemas.openxmlformats.org/officeDocument/2006/relationships/worksheet" Target="worksheets/sheet210.xml"/><Relationship Id="rId212" Type="http://schemas.openxmlformats.org/officeDocument/2006/relationships/worksheet" Target="worksheets/sheet211.xml"/><Relationship Id="rId213" Type="http://schemas.openxmlformats.org/officeDocument/2006/relationships/worksheet" Target="worksheets/sheet212.xml"/><Relationship Id="rId214" Type="http://schemas.openxmlformats.org/officeDocument/2006/relationships/worksheet" Target="worksheets/sheet213.xml"/><Relationship Id="rId215" Type="http://schemas.openxmlformats.org/officeDocument/2006/relationships/worksheet" Target="worksheets/sheet214.xml"/><Relationship Id="rId216" Type="http://schemas.openxmlformats.org/officeDocument/2006/relationships/worksheet" Target="worksheets/sheet215.xml"/><Relationship Id="rId217" Type="http://schemas.openxmlformats.org/officeDocument/2006/relationships/worksheet" Target="worksheets/sheet216.xml"/><Relationship Id="rId218" Type="http://schemas.openxmlformats.org/officeDocument/2006/relationships/worksheet" Target="worksheets/sheet217.xml"/><Relationship Id="rId219" Type="http://schemas.openxmlformats.org/officeDocument/2006/relationships/worksheet" Target="worksheets/sheet218.xml"/><Relationship Id="rId220" Type="http://schemas.openxmlformats.org/officeDocument/2006/relationships/worksheet" Target="worksheets/sheet219.xml"/><Relationship Id="rId221" Type="http://schemas.openxmlformats.org/officeDocument/2006/relationships/worksheet" Target="worksheets/sheet220.xml"/><Relationship Id="rId222" Type="http://schemas.openxmlformats.org/officeDocument/2006/relationships/worksheet" Target="worksheets/sheet221.xml"/><Relationship Id="rId223" Type="http://schemas.openxmlformats.org/officeDocument/2006/relationships/worksheet" Target="worksheets/sheet222.xml"/><Relationship Id="rId224" Type="http://schemas.openxmlformats.org/officeDocument/2006/relationships/worksheet" Target="worksheets/sheet223.xml"/><Relationship Id="rId225" Type="http://schemas.openxmlformats.org/officeDocument/2006/relationships/worksheet" Target="worksheets/sheet224.xml"/><Relationship Id="rId226" Type="http://schemas.openxmlformats.org/officeDocument/2006/relationships/worksheet" Target="worksheets/sheet225.xml"/><Relationship Id="rId227" Type="http://schemas.openxmlformats.org/officeDocument/2006/relationships/worksheet" Target="worksheets/sheet226.xml"/><Relationship Id="rId228" Type="http://schemas.openxmlformats.org/officeDocument/2006/relationships/worksheet" Target="worksheets/sheet227.xml"/><Relationship Id="rId229" Type="http://schemas.openxmlformats.org/officeDocument/2006/relationships/worksheet" Target="worksheets/sheet228.xml"/><Relationship Id="rId230" Type="http://schemas.openxmlformats.org/officeDocument/2006/relationships/worksheet" Target="worksheets/sheet229.xml"/><Relationship Id="rId231" Type="http://schemas.openxmlformats.org/officeDocument/2006/relationships/worksheet" Target="worksheets/sheet230.xml"/><Relationship Id="rId232" Type="http://schemas.openxmlformats.org/officeDocument/2006/relationships/worksheet" Target="worksheets/sheet231.xml"/><Relationship Id="rId233" Type="http://schemas.openxmlformats.org/officeDocument/2006/relationships/worksheet" Target="worksheets/sheet232.xml"/><Relationship Id="rId234" Type="http://schemas.openxmlformats.org/officeDocument/2006/relationships/worksheet" Target="worksheets/sheet233.xml"/><Relationship Id="rId235" Type="http://schemas.openxmlformats.org/officeDocument/2006/relationships/worksheet" Target="worksheets/sheet234.xml"/><Relationship Id="rId236" Type="http://schemas.openxmlformats.org/officeDocument/2006/relationships/worksheet" Target="worksheets/sheet235.xml"/><Relationship Id="rId237" Type="http://schemas.openxmlformats.org/officeDocument/2006/relationships/worksheet" Target="worksheets/sheet236.xml"/><Relationship Id="rId238" Type="http://schemas.openxmlformats.org/officeDocument/2006/relationships/worksheet" Target="worksheets/sheet237.xml"/><Relationship Id="rId239" Type="http://schemas.openxmlformats.org/officeDocument/2006/relationships/worksheet" Target="worksheets/sheet238.xml"/><Relationship Id="rId240" Type="http://schemas.openxmlformats.org/officeDocument/2006/relationships/worksheet" Target="worksheets/sheet239.xml"/><Relationship Id="rId241" Type="http://schemas.openxmlformats.org/officeDocument/2006/relationships/worksheet" Target="worksheets/sheet240.xml"/><Relationship Id="rId242" Type="http://schemas.openxmlformats.org/officeDocument/2006/relationships/worksheet" Target="worksheets/sheet241.xml"/><Relationship Id="rId243" Type="http://schemas.openxmlformats.org/officeDocument/2006/relationships/worksheet" Target="worksheets/sheet242.xml"/><Relationship Id="rId244" Type="http://schemas.openxmlformats.org/officeDocument/2006/relationships/worksheet" Target="worksheets/sheet243.xml"/><Relationship Id="rId245" Type="http://schemas.openxmlformats.org/officeDocument/2006/relationships/worksheet" Target="worksheets/sheet244.xml"/><Relationship Id="rId246" Type="http://schemas.openxmlformats.org/officeDocument/2006/relationships/worksheet" Target="worksheets/sheet245.xml"/><Relationship Id="rId247" Type="http://schemas.openxmlformats.org/officeDocument/2006/relationships/worksheet" Target="worksheets/sheet246.xml"/><Relationship Id="rId248" Type="http://schemas.openxmlformats.org/officeDocument/2006/relationships/worksheet" Target="worksheets/sheet247.xml"/><Relationship Id="rId249" Type="http://schemas.openxmlformats.org/officeDocument/2006/relationships/worksheet" Target="worksheets/sheet248.xml"/><Relationship Id="rId250" Type="http://schemas.openxmlformats.org/officeDocument/2006/relationships/worksheet" Target="worksheets/sheet249.xml"/><Relationship Id="rId251" Type="http://schemas.openxmlformats.org/officeDocument/2006/relationships/worksheet" Target="worksheets/sheet250.xml"/><Relationship Id="rId252" Type="http://schemas.openxmlformats.org/officeDocument/2006/relationships/worksheet" Target="worksheets/sheet251.xml"/><Relationship Id="rId253" Type="http://schemas.openxmlformats.org/officeDocument/2006/relationships/worksheet" Target="worksheets/sheet252.xml"/><Relationship Id="rId254" Type="http://schemas.openxmlformats.org/officeDocument/2006/relationships/worksheet" Target="worksheets/sheet253.xml"/><Relationship Id="rId255" Type="http://schemas.openxmlformats.org/officeDocument/2006/relationships/worksheet" Target="worksheets/sheet254.xml"/><Relationship Id="rId256" Type="http://schemas.openxmlformats.org/officeDocument/2006/relationships/worksheet" Target="worksheets/sheet255.xml"/><Relationship Id="rId257" Type="http://schemas.openxmlformats.org/officeDocument/2006/relationships/worksheet" Target="worksheets/sheet256.xml"/><Relationship Id="rId258" Type="http://schemas.openxmlformats.org/officeDocument/2006/relationships/worksheet" Target="worksheets/sheet257.xml"/><Relationship Id="rId259" Type="http://schemas.openxmlformats.org/officeDocument/2006/relationships/worksheet" Target="worksheets/sheet258.xml"/><Relationship Id="rId260" Type="http://schemas.openxmlformats.org/officeDocument/2006/relationships/worksheet" Target="worksheets/sheet259.xml"/><Relationship Id="rId261" Type="http://schemas.openxmlformats.org/officeDocument/2006/relationships/worksheet" Target="worksheets/sheet260.xml"/><Relationship Id="rId262" Type="http://schemas.openxmlformats.org/officeDocument/2006/relationships/worksheet" Target="worksheets/sheet261.xml"/><Relationship Id="rId263" Type="http://schemas.openxmlformats.org/officeDocument/2006/relationships/worksheet" Target="worksheets/sheet262.xml"/><Relationship Id="rId264" Type="http://schemas.openxmlformats.org/officeDocument/2006/relationships/worksheet" Target="worksheets/sheet263.xml"/><Relationship Id="rId265" Type="http://schemas.openxmlformats.org/officeDocument/2006/relationships/worksheet" Target="worksheets/sheet264.xml"/><Relationship Id="rId266" Type="http://schemas.openxmlformats.org/officeDocument/2006/relationships/worksheet" Target="worksheets/sheet265.xml"/><Relationship Id="rId267" Type="http://schemas.openxmlformats.org/officeDocument/2006/relationships/worksheet" Target="worksheets/sheet266.xml"/><Relationship Id="rId268" Type="http://schemas.openxmlformats.org/officeDocument/2006/relationships/worksheet" Target="worksheets/sheet267.xml"/><Relationship Id="rId269" Type="http://schemas.openxmlformats.org/officeDocument/2006/relationships/worksheet" Target="worksheets/sheet268.xml"/><Relationship Id="rId270" Type="http://schemas.openxmlformats.org/officeDocument/2006/relationships/worksheet" Target="worksheets/sheet269.xml"/><Relationship Id="rId271" Type="http://schemas.openxmlformats.org/officeDocument/2006/relationships/worksheet" Target="worksheets/sheet270.xml"/><Relationship Id="rId272" Type="http://schemas.openxmlformats.org/officeDocument/2006/relationships/worksheet" Target="worksheets/sheet271.xml"/><Relationship Id="rId273" Type="http://schemas.openxmlformats.org/officeDocument/2006/relationships/worksheet" Target="worksheets/sheet272.xml"/><Relationship Id="rId274" Type="http://schemas.openxmlformats.org/officeDocument/2006/relationships/worksheet" Target="worksheets/sheet273.xml"/><Relationship Id="rId275" Type="http://schemas.openxmlformats.org/officeDocument/2006/relationships/worksheet" Target="worksheets/sheet274.xml"/><Relationship Id="rId276" Type="http://schemas.openxmlformats.org/officeDocument/2006/relationships/worksheet" Target="worksheets/sheet275.xml"/><Relationship Id="rId277" Type="http://schemas.openxmlformats.org/officeDocument/2006/relationships/worksheet" Target="worksheets/sheet276.xml"/><Relationship Id="rId278" Type="http://schemas.openxmlformats.org/officeDocument/2006/relationships/worksheet" Target="worksheets/sheet277.xml"/><Relationship Id="rId279" Type="http://schemas.openxmlformats.org/officeDocument/2006/relationships/worksheet" Target="worksheets/sheet278.xml"/><Relationship Id="rId280" Type="http://schemas.openxmlformats.org/officeDocument/2006/relationships/worksheet" Target="worksheets/sheet279.xml"/><Relationship Id="rId281" Type="http://schemas.openxmlformats.org/officeDocument/2006/relationships/worksheet" Target="worksheets/sheet280.xml"/><Relationship Id="rId282" Type="http://schemas.openxmlformats.org/officeDocument/2006/relationships/worksheet" Target="worksheets/sheet281.xml"/><Relationship Id="rId283" Type="http://schemas.openxmlformats.org/officeDocument/2006/relationships/worksheet" Target="worksheets/sheet282.xml"/><Relationship Id="rId284" Type="http://schemas.openxmlformats.org/officeDocument/2006/relationships/worksheet" Target="worksheets/sheet283.xml"/><Relationship Id="rId285" Type="http://schemas.openxmlformats.org/officeDocument/2006/relationships/worksheet" Target="worksheets/sheet284.xml"/><Relationship Id="rId286" Type="http://schemas.openxmlformats.org/officeDocument/2006/relationships/worksheet" Target="worksheets/sheet285.xml"/><Relationship Id="rId287" Type="http://schemas.openxmlformats.org/officeDocument/2006/relationships/worksheet" Target="worksheets/sheet286.xml"/><Relationship Id="rId288" Type="http://schemas.openxmlformats.org/officeDocument/2006/relationships/worksheet" Target="worksheets/sheet287.xml"/><Relationship Id="rId289" Type="http://schemas.openxmlformats.org/officeDocument/2006/relationships/worksheet" Target="worksheets/sheet288.xml"/><Relationship Id="rId290" Type="http://schemas.openxmlformats.org/officeDocument/2006/relationships/worksheet" Target="worksheets/sheet289.xml"/><Relationship Id="rId291" Type="http://schemas.openxmlformats.org/officeDocument/2006/relationships/worksheet" Target="worksheets/sheet290.xml"/><Relationship Id="rId292" Type="http://schemas.openxmlformats.org/officeDocument/2006/relationships/worksheet" Target="worksheets/sheet291.xml"/><Relationship Id="rId293" Type="http://schemas.openxmlformats.org/officeDocument/2006/relationships/worksheet" Target="worksheets/sheet292.xml"/><Relationship Id="rId294" Type="http://schemas.openxmlformats.org/officeDocument/2006/relationships/worksheet" Target="worksheets/sheet293.xml"/><Relationship Id="rId295" Type="http://schemas.openxmlformats.org/officeDocument/2006/relationships/worksheet" Target="worksheets/sheet294.xml"/><Relationship Id="rId296" Type="http://schemas.openxmlformats.org/officeDocument/2006/relationships/worksheet" Target="worksheets/sheet295.xml"/><Relationship Id="rId297" Type="http://schemas.openxmlformats.org/officeDocument/2006/relationships/worksheet" Target="worksheets/sheet296.xml"/><Relationship Id="rId298" Type="http://schemas.openxmlformats.org/officeDocument/2006/relationships/worksheet" Target="worksheets/sheet297.xml"/><Relationship Id="rId299" Type="http://schemas.openxmlformats.org/officeDocument/2006/relationships/worksheet" Target="worksheets/sheet298.xml"/><Relationship Id="rId300" Type="http://schemas.openxmlformats.org/officeDocument/2006/relationships/worksheet" Target="worksheets/sheet299.xml"/><Relationship Id="rId301" Type="http://schemas.openxmlformats.org/officeDocument/2006/relationships/worksheet" Target="worksheets/sheet300.xml"/><Relationship Id="rId302" Type="http://schemas.openxmlformats.org/officeDocument/2006/relationships/worksheet" Target="worksheets/sheet301.xml"/><Relationship Id="rId303" Type="http://schemas.openxmlformats.org/officeDocument/2006/relationships/worksheet" Target="worksheets/sheet302.xml"/><Relationship Id="rId304" Type="http://schemas.openxmlformats.org/officeDocument/2006/relationships/worksheet" Target="worksheets/sheet303.xml"/><Relationship Id="rId305" Type="http://schemas.openxmlformats.org/officeDocument/2006/relationships/worksheet" Target="worksheets/sheet304.xml"/><Relationship Id="rId306" Type="http://schemas.openxmlformats.org/officeDocument/2006/relationships/worksheet" Target="worksheets/sheet305.xml"/><Relationship Id="rId307" Type="http://schemas.openxmlformats.org/officeDocument/2006/relationships/worksheet" Target="worksheets/sheet306.xml"/><Relationship Id="rId308" Type="http://schemas.openxmlformats.org/officeDocument/2006/relationships/worksheet" Target="worksheets/sheet307.xml"/><Relationship Id="rId309" Type="http://schemas.openxmlformats.org/officeDocument/2006/relationships/worksheet" Target="worksheets/sheet308.xml"/><Relationship Id="rId310" Type="http://schemas.openxmlformats.org/officeDocument/2006/relationships/worksheet" Target="worksheets/sheet309.xml"/><Relationship Id="rId311" Type="http://schemas.openxmlformats.org/officeDocument/2006/relationships/worksheet" Target="worksheets/sheet310.xml"/><Relationship Id="rId312" Type="http://schemas.openxmlformats.org/officeDocument/2006/relationships/worksheet" Target="worksheets/sheet311.xml"/><Relationship Id="rId313" Type="http://schemas.openxmlformats.org/officeDocument/2006/relationships/worksheet" Target="worksheets/sheet312.xml"/><Relationship Id="rId314" Type="http://schemas.openxmlformats.org/officeDocument/2006/relationships/worksheet" Target="worksheets/sheet313.xml"/><Relationship Id="rId315" Type="http://schemas.openxmlformats.org/officeDocument/2006/relationships/worksheet" Target="worksheets/sheet314.xml"/><Relationship Id="rId316" Type="http://schemas.openxmlformats.org/officeDocument/2006/relationships/worksheet" Target="worksheets/sheet315.xml"/><Relationship Id="rId317" Type="http://schemas.openxmlformats.org/officeDocument/2006/relationships/worksheet" Target="worksheets/sheet316.xml"/><Relationship Id="rId318" Type="http://schemas.openxmlformats.org/officeDocument/2006/relationships/worksheet" Target="worksheets/sheet317.xml"/><Relationship Id="rId319" Type="http://schemas.openxmlformats.org/officeDocument/2006/relationships/worksheet" Target="worksheets/sheet318.xml"/><Relationship Id="rId320" Type="http://schemas.openxmlformats.org/officeDocument/2006/relationships/worksheet" Target="worksheets/sheet319.xml"/><Relationship Id="rId321" Type="http://schemas.openxmlformats.org/officeDocument/2006/relationships/worksheet" Target="worksheets/sheet320.xml"/><Relationship Id="rId322" Type="http://schemas.openxmlformats.org/officeDocument/2006/relationships/worksheet" Target="worksheets/sheet321.xml"/><Relationship Id="rId323" Type="http://schemas.openxmlformats.org/officeDocument/2006/relationships/worksheet" Target="worksheets/sheet322.xml"/><Relationship Id="rId324" Type="http://schemas.openxmlformats.org/officeDocument/2006/relationships/worksheet" Target="worksheets/sheet323.xml"/><Relationship Id="rId325" Type="http://schemas.openxmlformats.org/officeDocument/2006/relationships/worksheet" Target="worksheets/sheet324.xml"/><Relationship Id="rId326" Type="http://schemas.openxmlformats.org/officeDocument/2006/relationships/worksheet" Target="worksheets/sheet325.xml"/><Relationship Id="rId327" Type="http://schemas.openxmlformats.org/officeDocument/2006/relationships/worksheet" Target="worksheets/sheet326.xml"/><Relationship Id="rId328" Type="http://schemas.openxmlformats.org/officeDocument/2006/relationships/worksheet" Target="worksheets/sheet327.xml"/><Relationship Id="rId329" Type="http://schemas.openxmlformats.org/officeDocument/2006/relationships/worksheet" Target="worksheets/sheet328.xml"/><Relationship Id="rId330" Type="http://schemas.openxmlformats.org/officeDocument/2006/relationships/worksheet" Target="worksheets/sheet329.xml"/><Relationship Id="rId331" Type="http://schemas.openxmlformats.org/officeDocument/2006/relationships/worksheet" Target="worksheets/sheet330.xml"/><Relationship Id="rId332" Type="http://schemas.openxmlformats.org/officeDocument/2006/relationships/worksheet" Target="worksheets/sheet331.xml"/><Relationship Id="rId333" Type="http://schemas.openxmlformats.org/officeDocument/2006/relationships/worksheet" Target="worksheets/sheet332.xml"/><Relationship Id="rId334" Type="http://schemas.openxmlformats.org/officeDocument/2006/relationships/worksheet" Target="worksheets/sheet333.xml"/><Relationship Id="rId335" Type="http://schemas.openxmlformats.org/officeDocument/2006/relationships/worksheet" Target="worksheets/sheet334.xml"/><Relationship Id="rId336" Type="http://schemas.openxmlformats.org/officeDocument/2006/relationships/worksheet" Target="worksheets/sheet335.xml"/><Relationship Id="rId337" Type="http://schemas.openxmlformats.org/officeDocument/2006/relationships/worksheet" Target="worksheets/sheet336.xml"/><Relationship Id="rId338" Type="http://schemas.openxmlformats.org/officeDocument/2006/relationships/worksheet" Target="worksheets/sheet337.xml"/><Relationship Id="rId339" Type="http://schemas.openxmlformats.org/officeDocument/2006/relationships/worksheet" Target="worksheets/sheet338.xml"/><Relationship Id="rId340" Type="http://schemas.openxmlformats.org/officeDocument/2006/relationships/worksheet" Target="worksheets/sheet339.xml"/><Relationship Id="rId341" Type="http://schemas.openxmlformats.org/officeDocument/2006/relationships/externalLink" Target="externalLinks/externalLink1.xml"/><Relationship Id="rId342"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192.168.254.93/C:/Users/2983/Downloads/PLANILHA%20REAJUSTE%20TERCEIRIZA&#199;&#195;O%20ANCORA%202023%20-%20Copi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SUMO"/>
      <sheetName val="RECEPCIONISTA"/>
      <sheetName val="PORTEIRO "/>
      <sheetName val="VIGIA NOTURNO"/>
      <sheetName val="FAXINEIRO"/>
      <sheetName val="(MOTORISTA)"/>
      <sheetName val="BOMBEIRO ELETRICISTA"/>
      <sheetName val="ENCARREGADO"/>
      <sheetName val="VIGIA  DIURNO"/>
      <sheetName val="WEB DESIGNER"/>
      <sheetName val="SUPORTE TI"/>
      <sheetName val="RESUMO INDIVIDUAL "/>
    </sheetNames>
    <sheetDataSet>
      <sheetData sheetId="0"/>
      <sheetData sheetId="1">
        <row r="8">
          <cell r="E8" t="str">
            <v>CCT da categoria MG 000308/2023</v>
          </cell>
        </row>
      </sheetData>
      <sheetData sheetId="2"/>
      <sheetData sheetId="3"/>
      <sheetData sheetId="4"/>
      <sheetData sheetId="5"/>
      <sheetData sheetId="6"/>
      <sheetData sheetId="7"/>
      <sheetData sheetId="8"/>
      <sheetData sheetId="9"/>
      <sheetData sheetId="10"/>
      <sheetData sheetId="11"/>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8.7421875" defaultRowHeight="15" zeroHeight="false" outlineLevelRow="0" outlineLevelCol="0"/>
  <cols>
    <col collapsed="false" customWidth="true" hidden="false" outlineLevel="0" max="1" min="1" style="1" width="5.7"/>
    <col collapsed="false" customWidth="true" hidden="false" outlineLevel="0" max="2" min="2" style="1" width="7.87"/>
    <col collapsed="false" customWidth="true" hidden="false" outlineLevel="0" max="3" min="3" style="1" width="36.31"/>
    <col collapsed="false" customWidth="true" hidden="false" outlineLevel="0" max="4" min="4" style="1" width="15.71"/>
    <col collapsed="false" customWidth="true" hidden="false" outlineLevel="0" max="5" min="5" style="1" width="13.86"/>
    <col collapsed="false" customWidth="true" hidden="false" outlineLevel="0" max="6" min="6" style="1" width="19.31"/>
  </cols>
  <sheetData>
    <row r="1" customFormat="false" ht="15.75" hidden="false" customHeight="false" outlineLevel="0" collapsed="false">
      <c r="A1" s="2"/>
      <c r="B1" s="2"/>
      <c r="C1" s="2"/>
      <c r="D1" s="2"/>
      <c r="E1" s="2"/>
      <c r="F1" s="2"/>
    </row>
    <row r="2" customFormat="false" ht="32.25" hidden="false" customHeight="true" outlineLevel="0" collapsed="false">
      <c r="A2" s="3" t="s">
        <v>0</v>
      </c>
      <c r="B2" s="3"/>
      <c r="C2" s="3"/>
      <c r="D2" s="3"/>
      <c r="E2" s="3"/>
      <c r="F2" s="3"/>
    </row>
    <row r="3" customFormat="false" ht="15" hidden="false" customHeight="false" outlineLevel="0" collapsed="false">
      <c r="A3" s="4"/>
      <c r="B3" s="4"/>
      <c r="D3" s="5"/>
      <c r="E3" s="5"/>
      <c r="F3" s="5"/>
    </row>
    <row r="4" customFormat="false" ht="30" hidden="false" customHeight="false" outlineLevel="0" collapsed="false">
      <c r="A4" s="6" t="s">
        <v>1</v>
      </c>
      <c r="B4" s="6" t="s">
        <v>2</v>
      </c>
      <c r="C4" s="6" t="s">
        <v>3</v>
      </c>
      <c r="D4" s="7" t="s">
        <v>4</v>
      </c>
      <c r="E4" s="7" t="s">
        <v>5</v>
      </c>
      <c r="F4" s="8" t="s">
        <v>6</v>
      </c>
    </row>
    <row r="5" customFormat="false" ht="19.5" hidden="false" customHeight="true" outlineLevel="0" collapsed="false">
      <c r="A5" s="9" t="n">
        <v>1</v>
      </c>
      <c r="B5" s="9" t="str">
        <f aca="false">ALMOXARIFE!D91</f>
        <v>01</v>
      </c>
      <c r="C5" s="10" t="s">
        <v>7</v>
      </c>
      <c r="D5" s="11" t="n">
        <f aca="false">ALMOXARIFE!D111/B5</f>
        <v>4924.40720981935</v>
      </c>
      <c r="E5" s="11" t="n">
        <f aca="false">B5*D5</f>
        <v>4924.40720981935</v>
      </c>
      <c r="F5" s="12" t="n">
        <f aca="false">E5*$V$16</f>
        <v>59092.8865178322</v>
      </c>
    </row>
    <row r="6" customFormat="false" ht="19.5" hidden="false" customHeight="true" outlineLevel="0" collapsed="false">
      <c r="A6" s="13" t="n">
        <v>2</v>
      </c>
      <c r="B6" s="13" t="str">
        <f aca="false">ARTÍFICE!D90</f>
        <v>01</v>
      </c>
      <c r="C6" s="14" t="s">
        <v>8</v>
      </c>
      <c r="D6" s="11" t="n">
        <f aca="false">ARTÍFICE!D110/B6</f>
        <v>5146.9218750818</v>
      </c>
      <c r="E6" s="11" t="n">
        <f aca="false">B6*D6</f>
        <v>5146.9218750818</v>
      </c>
      <c r="F6" s="12" t="n">
        <f aca="false">E6*$V$16</f>
        <v>61763.0625009816</v>
      </c>
    </row>
    <row r="7" customFormat="false" ht="19.5" hidden="false" customHeight="true" outlineLevel="0" collapsed="false">
      <c r="A7" s="13" t="n">
        <v>3</v>
      </c>
      <c r="B7" s="13" t="str">
        <f aca="false">'AUX DE CERIMONIAL'!D90</f>
        <v>01</v>
      </c>
      <c r="C7" s="14" t="s">
        <v>9</v>
      </c>
      <c r="D7" s="11" t="n">
        <f aca="false">'AUX DE CERIMONIAL'!D110/B7</f>
        <v>4941.05331563027</v>
      </c>
      <c r="E7" s="11" t="n">
        <f aca="false">B7*D7</f>
        <v>4941.05331563027</v>
      </c>
      <c r="F7" s="12" t="n">
        <f aca="false">E7*$V$16</f>
        <v>59292.6397875632</v>
      </c>
    </row>
    <row r="8" customFormat="false" ht="19.5" hidden="false" customHeight="true" outlineLevel="0" collapsed="false">
      <c r="A8" s="13" t="n">
        <v>4</v>
      </c>
      <c r="B8" s="13" t="str">
        <f aca="false">'AUX DE FROTAS'!D90</f>
        <v>01</v>
      </c>
      <c r="C8" s="14" t="s">
        <v>10</v>
      </c>
      <c r="D8" s="11" t="n">
        <f aca="false">'AUX DE FROTAS'!D110/B8</f>
        <v>4941.05331563027</v>
      </c>
      <c r="E8" s="11" t="n">
        <f aca="false">B8*D8</f>
        <v>4941.05331563027</v>
      </c>
      <c r="F8" s="12" t="n">
        <f aca="false">E8*$V$16</f>
        <v>59292.6397875632</v>
      </c>
    </row>
    <row r="9" customFormat="false" ht="19.5" hidden="false" customHeight="true" outlineLevel="0" collapsed="false">
      <c r="A9" s="13" t="n">
        <v>5</v>
      </c>
      <c r="B9" s="13" t="str">
        <f aca="false">'BOMBEIRO ELETRICISTA'!D89</f>
        <v>01</v>
      </c>
      <c r="C9" s="14" t="s">
        <v>11</v>
      </c>
      <c r="D9" s="11" t="n">
        <f aca="false">'BOMBEIRO ELETRICISTA'!D111/B9</f>
        <v>5170.04210949023</v>
      </c>
      <c r="E9" s="11" t="n">
        <f aca="false">B9*D9</f>
        <v>5170.04210949023</v>
      </c>
      <c r="F9" s="12" t="n">
        <f aca="false">E9*$V$16</f>
        <v>62040.5053138828</v>
      </c>
    </row>
    <row r="10" customFormat="false" ht="19.5" hidden="false" customHeight="true" outlineLevel="0" collapsed="false">
      <c r="A10" s="13" t="n">
        <v>6</v>
      </c>
      <c r="B10" s="13" t="str">
        <f aca="false">COPEIRO!D91</f>
        <v>05</v>
      </c>
      <c r="C10" s="14" t="s">
        <v>12</v>
      </c>
      <c r="D10" s="11" t="n">
        <f aca="false">COPEIRO!D111/B10</f>
        <v>3820.43621324057</v>
      </c>
      <c r="E10" s="11" t="n">
        <f aca="false">B10*D10</f>
        <v>19102.1810662028</v>
      </c>
      <c r="F10" s="12" t="n">
        <f aca="false">E10*$V$16</f>
        <v>229226.172794434</v>
      </c>
    </row>
    <row r="11" customFormat="false" ht="19.5" hidden="false" customHeight="true" outlineLevel="0" collapsed="false">
      <c r="A11" s="13" t="n">
        <v>7</v>
      </c>
      <c r="B11" s="13" t="str">
        <f aca="false">'EDITOR DE IMAGENS'!D91</f>
        <v>04</v>
      </c>
      <c r="C11" s="14" t="s">
        <v>13</v>
      </c>
      <c r="D11" s="11" t="n">
        <f aca="false">'EDITOR DE IMAGENS'!D111/B11</f>
        <v>6328.94273155379</v>
      </c>
      <c r="E11" s="11" t="n">
        <f aca="false">B11*D11</f>
        <v>25315.7709262151</v>
      </c>
      <c r="F11" s="12" t="n">
        <f aca="false">E11*$V$16</f>
        <v>303789.251114582</v>
      </c>
    </row>
    <row r="12" customFormat="false" ht="19.5" hidden="false" customHeight="true" outlineLevel="0" collapsed="false">
      <c r="A12" s="13" t="n">
        <v>8</v>
      </c>
      <c r="B12" s="13" t="str">
        <f aca="false">ENCARREGADO!D90</f>
        <v>01</v>
      </c>
      <c r="C12" s="14" t="s">
        <v>14</v>
      </c>
      <c r="D12" s="11" t="n">
        <f aca="false">ENCARREGADO!D110/B12</f>
        <v>7061.31421873198</v>
      </c>
      <c r="E12" s="11" t="n">
        <f aca="false">B12*D12</f>
        <v>7061.31421873198</v>
      </c>
      <c r="F12" s="12" t="n">
        <f aca="false">E12*$V$16</f>
        <v>84735.7706247837</v>
      </c>
    </row>
    <row r="13" customFormat="false" ht="19.5" hidden="false" customHeight="true" outlineLevel="0" collapsed="false">
      <c r="A13" s="13" t="n">
        <v>9</v>
      </c>
      <c r="B13" s="13" t="str">
        <f aca="false">GARÇOM!D89</f>
        <v>02</v>
      </c>
      <c r="C13" s="14" t="s">
        <v>15</v>
      </c>
      <c r="D13" s="11" t="n">
        <f aca="false">GARÇOM!D109/B13</f>
        <v>4649.09814290412</v>
      </c>
      <c r="E13" s="11" t="n">
        <f aca="false">B13*D13</f>
        <v>9298.19628580824</v>
      </c>
      <c r="F13" s="12" t="n">
        <f aca="false">E13*$V$16</f>
        <v>111578.355429699</v>
      </c>
    </row>
    <row r="14" customFormat="false" ht="19.5" hidden="false" customHeight="true" outlineLevel="0" collapsed="false">
      <c r="A14" s="13" t="n">
        <v>10</v>
      </c>
      <c r="B14" s="13" t="str">
        <f aca="false">JORNALISTA!D91</f>
        <v>04</v>
      </c>
      <c r="C14" s="14" t="s">
        <v>16</v>
      </c>
      <c r="D14" s="11" t="n">
        <f aca="false">JORNALISTA!D111/B14</f>
        <v>7061.36345378082</v>
      </c>
      <c r="E14" s="11" t="n">
        <f aca="false">B14*D14</f>
        <v>28245.4538151233</v>
      </c>
      <c r="F14" s="12" t="n">
        <f aca="false">E14*$V$16</f>
        <v>338945.445781479</v>
      </c>
    </row>
    <row r="15" customFormat="false" ht="19.5" hidden="false" customHeight="true" outlineLevel="0" collapsed="false">
      <c r="A15" s="13" t="n">
        <v>11</v>
      </c>
      <c r="B15" s="13" t="str">
        <f aca="false">MOTOBOY!D92</f>
        <v>01</v>
      </c>
      <c r="C15" s="14" t="s">
        <v>17</v>
      </c>
      <c r="D15" s="11" t="n">
        <f aca="false">MOTOBOY!D112/B15</f>
        <v>5260.76244761086</v>
      </c>
      <c r="E15" s="11" t="n">
        <f aca="false">B15*D15</f>
        <v>5260.76244761086</v>
      </c>
      <c r="F15" s="12" t="n">
        <f aca="false">E15*$V$16</f>
        <v>63129.1493713303</v>
      </c>
    </row>
    <row r="16" customFormat="false" ht="19.5" hidden="false" customHeight="true" outlineLevel="0" collapsed="false">
      <c r="A16" s="13" t="n">
        <v>12</v>
      </c>
      <c r="B16" s="13" t="str">
        <f aca="false">MOTORISTA!D91</f>
        <v>02</v>
      </c>
      <c r="C16" s="14" t="s">
        <v>18</v>
      </c>
      <c r="D16" s="11" t="n">
        <f aca="false">MOTORISTA!D111/B16</f>
        <v>5075.77817474204</v>
      </c>
      <c r="E16" s="11" t="n">
        <f aca="false">B16*D16</f>
        <v>10151.5563494841</v>
      </c>
      <c r="F16" s="12" t="n">
        <f aca="false">E16*$V$16</f>
        <v>121818.676193809</v>
      </c>
      <c r="V16" s="1" t="n">
        <v>12</v>
      </c>
    </row>
    <row r="17" customFormat="false" ht="19.5" hidden="false" customHeight="true" outlineLevel="0" collapsed="false">
      <c r="A17" s="13" t="n">
        <v>13</v>
      </c>
      <c r="B17" s="13" t="str">
        <f aca="false">PORTEIRO!D90</f>
        <v>08</v>
      </c>
      <c r="C17" s="14" t="s">
        <v>19</v>
      </c>
      <c r="D17" s="11" t="n">
        <f aca="false">PORTEIRO!D110/B17</f>
        <v>4649.06852410366</v>
      </c>
      <c r="E17" s="11" t="n">
        <f aca="false">B17*D17</f>
        <v>37192.5481928293</v>
      </c>
      <c r="F17" s="12" t="n">
        <f aca="false">E17*$V$16</f>
        <v>446310.578313952</v>
      </c>
    </row>
    <row r="18" customFormat="false" ht="19.5" hidden="false" customHeight="true" outlineLevel="0" collapsed="false">
      <c r="A18" s="13" t="n">
        <v>14</v>
      </c>
      <c r="B18" s="13" t="str">
        <f aca="false">PROGRAMADOR!D91</f>
        <v>03</v>
      </c>
      <c r="C18" s="14" t="s">
        <v>20</v>
      </c>
      <c r="D18" s="11" t="n">
        <f aca="false">PROGRAMADOR!D111/B18</f>
        <v>6328.94273155379</v>
      </c>
      <c r="E18" s="11" t="n">
        <f aca="false">B18*D18</f>
        <v>18986.8281946614</v>
      </c>
      <c r="F18" s="12" t="n">
        <f aca="false">E18*$V$16</f>
        <v>227841.938335936</v>
      </c>
    </row>
    <row r="19" customFormat="false" ht="19.5" hidden="false" customHeight="true" outlineLevel="0" collapsed="false">
      <c r="A19" s="13" t="n">
        <v>15</v>
      </c>
      <c r="B19" s="13" t="str">
        <f aca="false">RECEPCIONISTA!D90</f>
        <v>04</v>
      </c>
      <c r="C19" s="14" t="s">
        <v>21</v>
      </c>
      <c r="D19" s="11" t="n">
        <f aca="false">RECEPCIONISTA!D112/B19</f>
        <v>4412.88234810493</v>
      </c>
      <c r="E19" s="11" t="n">
        <f aca="false">B19*D19</f>
        <v>17651.5293924197</v>
      </c>
      <c r="F19" s="12" t="n">
        <f aca="false">E19*$V$16</f>
        <v>211818.352709037</v>
      </c>
    </row>
    <row r="20" customFormat="false" ht="19.5" hidden="false" customHeight="true" outlineLevel="0" collapsed="false">
      <c r="A20" s="13" t="n">
        <v>16</v>
      </c>
      <c r="B20" s="13" t="str">
        <f aca="false">'SERVENTE DE LIMPEZA'!D90</f>
        <v>10</v>
      </c>
      <c r="C20" s="14" t="s">
        <v>22</v>
      </c>
      <c r="D20" s="11" t="n">
        <f aca="false">'SERVENTE DE LIMPEZA'!D112/B20</f>
        <v>3997.87067191594</v>
      </c>
      <c r="E20" s="11" t="n">
        <f aca="false">B20*D20</f>
        <v>39978.7067191595</v>
      </c>
      <c r="F20" s="12" t="n">
        <f aca="false">E20*$V$16</f>
        <v>479744.480629913</v>
      </c>
    </row>
    <row r="21" customFormat="false" ht="19.5" hidden="false" customHeight="true" outlineLevel="0" collapsed="false">
      <c r="A21" s="13" t="n">
        <v>17</v>
      </c>
      <c r="B21" s="13" t="str">
        <f aca="false">'SUPORTE TI'!D91</f>
        <v>03</v>
      </c>
      <c r="C21" s="14" t="s">
        <v>23</v>
      </c>
      <c r="D21" s="11" t="n">
        <f aca="false">'SUPORTE TI'!D111/B21</f>
        <v>6867.07846712918</v>
      </c>
      <c r="E21" s="11" t="n">
        <f aca="false">B21*D21</f>
        <v>20601.2354013875</v>
      </c>
      <c r="F21" s="12" t="n">
        <f aca="false">E21*$V$16</f>
        <v>247214.82481665</v>
      </c>
    </row>
    <row r="22" customFormat="false" ht="19.5" hidden="false" customHeight="true" outlineLevel="0" collapsed="false">
      <c r="A22" s="13" t="n">
        <v>18</v>
      </c>
      <c r="B22" s="13" t="str">
        <f aca="false">TELEFONISTA!D89</f>
        <v>02</v>
      </c>
      <c r="C22" s="14" t="s">
        <v>24</v>
      </c>
      <c r="D22" s="11" t="n">
        <f aca="false">TELEFONISTA!D111/B22</f>
        <v>5431.62938226319</v>
      </c>
      <c r="E22" s="11" t="n">
        <f aca="false">B22*D22</f>
        <v>10863.2587645264</v>
      </c>
      <c r="F22" s="12" t="n">
        <f aca="false">E22*$V$16</f>
        <v>130359.105174317</v>
      </c>
    </row>
    <row r="23" customFormat="false" ht="19.5" hidden="false" customHeight="true" outlineLevel="0" collapsed="false">
      <c r="A23" s="13" t="n">
        <v>19</v>
      </c>
      <c r="B23" s="13" t="str">
        <f aca="false">'VIGIA DIURNO'!D92</f>
        <v>02</v>
      </c>
      <c r="C23" s="14" t="s">
        <v>25</v>
      </c>
      <c r="D23" s="11" t="n">
        <f aca="false">'VIGIA DIURNO'!D114/B23</f>
        <v>4755.81714061859</v>
      </c>
      <c r="E23" s="11" t="n">
        <f aca="false">B23*D23</f>
        <v>9511.63428123718</v>
      </c>
      <c r="F23" s="12" t="n">
        <f aca="false">E23*$V$16</f>
        <v>114139.611374846</v>
      </c>
    </row>
    <row r="24" customFormat="false" ht="19.5" hidden="false" customHeight="true" outlineLevel="0" collapsed="false">
      <c r="A24" s="13" t="n">
        <v>20</v>
      </c>
      <c r="B24" s="13" t="str">
        <f aca="false">'VIGIA NOTURNO'!D92</f>
        <v>04</v>
      </c>
      <c r="C24" s="14" t="s">
        <v>26</v>
      </c>
      <c r="D24" s="11" t="n">
        <f aca="false">'VIGIA NOTURNO'!D114/B24</f>
        <v>6496.17859231408</v>
      </c>
      <c r="E24" s="11" t="n">
        <f aca="false">B24*D24</f>
        <v>25984.7143692563</v>
      </c>
      <c r="F24" s="12" t="n">
        <f aca="false">E24*$V$16</f>
        <v>311816.572431076</v>
      </c>
    </row>
    <row r="25" customFormat="false" ht="19.5" hidden="false" customHeight="true" outlineLevel="0" collapsed="false">
      <c r="A25" s="13" t="n">
        <v>21</v>
      </c>
      <c r="B25" s="13" t="str">
        <f aca="false">ZELADOR!D91</f>
        <v>01</v>
      </c>
      <c r="C25" s="14" t="s">
        <v>27</v>
      </c>
      <c r="D25" s="11" t="n">
        <f aca="false">ZELADOR!D111/B25</f>
        <v>5209.48538825606</v>
      </c>
      <c r="E25" s="11" t="n">
        <f aca="false">B25*D25</f>
        <v>5209.48538825606</v>
      </c>
      <c r="F25" s="12" t="n">
        <f aca="false">E25*$V$16</f>
        <v>62513.8246590727</v>
      </c>
    </row>
    <row r="26" customFormat="false" ht="19.5" hidden="false" customHeight="true" outlineLevel="0" collapsed="false">
      <c r="A26" s="15"/>
      <c r="B26" s="16" t="n">
        <f aca="false">SUM(B5:B19)</f>
        <v>0</v>
      </c>
      <c r="C26" s="17" t="s">
        <v>28</v>
      </c>
      <c r="D26" s="18" t="n">
        <f aca="false">SUM(D5:D25)</f>
        <v>112530.126454476</v>
      </c>
      <c r="E26" s="18" t="n">
        <f aca="false">SUM(E5:E25)</f>
        <v>315538.653638562</v>
      </c>
      <c r="F26" s="19" t="n">
        <f aca="false">SUM(F5:F25)</f>
        <v>3786463.84366274</v>
      </c>
    </row>
    <row r="28" customFormat="false" ht="15" hidden="false" customHeight="false" outlineLevel="0" collapsed="false">
      <c r="A28" s="20"/>
      <c r="B28" s="21"/>
      <c r="C28" s="22" t="s">
        <v>29</v>
      </c>
      <c r="D28" s="23"/>
      <c r="E28" s="24"/>
      <c r="F28" s="25"/>
    </row>
    <row r="29" customFormat="false" ht="15" hidden="false" customHeight="false" outlineLevel="0" collapsed="false">
      <c r="A29" s="20"/>
      <c r="B29" s="26"/>
      <c r="C29" s="27"/>
      <c r="D29" s="28" t="s">
        <v>30</v>
      </c>
      <c r="E29" s="29" t="s">
        <v>31</v>
      </c>
      <c r="F29" s="30" t="s">
        <v>32</v>
      </c>
    </row>
    <row r="30" customFormat="false" ht="13.8" hidden="false" customHeight="false" outlineLevel="0" collapsed="false">
      <c r="A30" s="20"/>
      <c r="B30" s="31" t="s">
        <v>33</v>
      </c>
      <c r="C30" s="32" t="s">
        <v>34</v>
      </c>
      <c r="D30" s="33" t="n">
        <v>0.0137</v>
      </c>
      <c r="E30" s="34"/>
      <c r="F30" s="35" t="s">
        <v>35</v>
      </c>
    </row>
    <row r="31" customFormat="false" ht="13.8" hidden="false" customHeight="false" outlineLevel="0" collapsed="false">
      <c r="A31" s="20"/>
      <c r="B31" s="36" t="s">
        <v>36</v>
      </c>
      <c r="C31" s="32" t="s">
        <v>37</v>
      </c>
      <c r="D31" s="33" t="n">
        <v>0.01</v>
      </c>
      <c r="E31" s="34"/>
      <c r="F31" s="35" t="s">
        <v>38</v>
      </c>
    </row>
    <row r="32" customFormat="false" ht="15" hidden="false" customHeight="false" outlineLevel="0" collapsed="false">
      <c r="A32" s="20"/>
      <c r="B32" s="37"/>
      <c r="C32" s="38" t="s">
        <v>39</v>
      </c>
      <c r="D32" s="39"/>
      <c r="E32" s="40" t="n">
        <f aca="false">E30+E31</f>
        <v>0</v>
      </c>
      <c r="F32" s="41"/>
    </row>
    <row r="33" customFormat="false" ht="26.1" hidden="false" customHeight="true" outlineLevel="0" collapsed="false">
      <c r="A33" s="20"/>
      <c r="B33" s="42" t="s">
        <v>40</v>
      </c>
      <c r="C33" s="42"/>
      <c r="D33" s="42"/>
      <c r="E33" s="42"/>
      <c r="F33" s="42"/>
    </row>
    <row r="34" customFormat="false" ht="15" hidden="false" customHeight="false" outlineLevel="0" collapsed="false">
      <c r="A34" s="20"/>
      <c r="B34" s="43"/>
      <c r="C34" s="44"/>
      <c r="D34" s="45"/>
      <c r="E34" s="46"/>
      <c r="F34" s="47"/>
    </row>
    <row r="35" customFormat="false" ht="15" hidden="false" customHeight="false" outlineLevel="0" collapsed="false">
      <c r="A35" s="20"/>
      <c r="B35" s="48"/>
      <c r="C35" s="49" t="s">
        <v>41</v>
      </c>
      <c r="D35" s="50"/>
      <c r="E35" s="29" t="n">
        <f aca="false">E26+E32</f>
        <v>315538.653638562</v>
      </c>
      <c r="F35" s="51"/>
    </row>
    <row r="36" customFormat="false" ht="15" hidden="false" customHeight="false" outlineLevel="0" collapsed="false">
      <c r="A36" s="20"/>
      <c r="B36" s="43"/>
      <c r="C36" s="52"/>
      <c r="D36" s="45"/>
      <c r="E36" s="53"/>
      <c r="F36" s="47"/>
    </row>
    <row r="37" customFormat="false" ht="15" hidden="false" customHeight="false" outlineLevel="0" collapsed="false">
      <c r="A37" s="20"/>
      <c r="B37" s="21"/>
      <c r="C37" s="22" t="s">
        <v>42</v>
      </c>
      <c r="D37" s="54"/>
      <c r="E37" s="55"/>
      <c r="F37" s="56"/>
    </row>
    <row r="38" customFormat="false" ht="15" hidden="false" customHeight="false" outlineLevel="0" collapsed="false">
      <c r="A38" s="20"/>
      <c r="B38" s="26"/>
      <c r="C38" s="27"/>
      <c r="D38" s="28" t="s">
        <v>30</v>
      </c>
      <c r="E38" s="57" t="s">
        <v>31</v>
      </c>
      <c r="F38" s="30" t="s">
        <v>32</v>
      </c>
    </row>
    <row r="39" customFormat="false" ht="38.25" hidden="false" customHeight="false" outlineLevel="0" collapsed="false">
      <c r="A39" s="20"/>
      <c r="B39" s="31" t="s">
        <v>43</v>
      </c>
      <c r="C39" s="32" t="s">
        <v>44</v>
      </c>
      <c r="D39" s="33"/>
      <c r="E39" s="58"/>
      <c r="F39" s="59" t="s">
        <v>45</v>
      </c>
    </row>
    <row r="40" customFormat="false" ht="13.8" hidden="false" customHeight="false" outlineLevel="0" collapsed="false">
      <c r="A40" s="20"/>
      <c r="B40" s="36"/>
      <c r="C40" s="60" t="s">
        <v>46</v>
      </c>
      <c r="D40" s="61" t="n">
        <v>0.0065</v>
      </c>
      <c r="E40" s="58"/>
      <c r="F40" s="62"/>
    </row>
    <row r="41" customFormat="false" ht="13.8" hidden="false" customHeight="false" outlineLevel="0" collapsed="false">
      <c r="A41" s="20"/>
      <c r="B41" s="36"/>
      <c r="C41" s="60" t="s">
        <v>47</v>
      </c>
      <c r="D41" s="61" t="n">
        <v>0.03</v>
      </c>
      <c r="E41" s="58"/>
      <c r="F41" s="62"/>
    </row>
    <row r="42" customFormat="false" ht="13.8" hidden="false" customHeight="false" outlineLevel="0" collapsed="false">
      <c r="A42" s="20"/>
      <c r="B42" s="36"/>
      <c r="C42" s="60" t="s">
        <v>48</v>
      </c>
      <c r="D42" s="61" t="n">
        <v>0.03</v>
      </c>
      <c r="E42" s="58"/>
      <c r="F42" s="62"/>
    </row>
    <row r="43" customFormat="false" ht="13.8" hidden="false" customHeight="false" outlineLevel="0" collapsed="false">
      <c r="A43" s="20"/>
      <c r="B43" s="36"/>
      <c r="C43" s="60"/>
      <c r="D43" s="61"/>
      <c r="E43" s="58"/>
      <c r="F43" s="62"/>
    </row>
    <row r="44" customFormat="false" ht="15" hidden="false" customHeight="false" outlineLevel="0" collapsed="false">
      <c r="A44" s="20"/>
      <c r="B44" s="63"/>
      <c r="C44" s="64" t="s">
        <v>49</v>
      </c>
      <c r="D44" s="65"/>
      <c r="E44" s="66" t="n">
        <f aca="false">SUM(E40:E43)</f>
        <v>0</v>
      </c>
      <c r="F44" s="32"/>
    </row>
    <row r="45" customFormat="false" ht="15" hidden="false" customHeight="false" outlineLevel="0" collapsed="false">
      <c r="A45" s="20"/>
      <c r="B45" s="36"/>
      <c r="C45" s="60"/>
      <c r="D45" s="67"/>
      <c r="E45" s="68"/>
      <c r="F45" s="60"/>
    </row>
    <row r="46" customFormat="false" ht="15" hidden="false" customHeight="false" outlineLevel="0" collapsed="false">
      <c r="A46" s="20"/>
      <c r="B46" s="36"/>
      <c r="C46" s="64" t="s">
        <v>50</v>
      </c>
      <c r="D46" s="36"/>
      <c r="E46" s="66" t="n">
        <f aca="false">E44+E35</f>
        <v>315538.653638562</v>
      </c>
      <c r="F46" s="60"/>
    </row>
    <row r="47" customFormat="false" ht="15" hidden="false" customHeight="false" outlineLevel="0" collapsed="false">
      <c r="A47" s="20"/>
      <c r="B47" s="36"/>
      <c r="C47" s="64"/>
      <c r="D47" s="36"/>
      <c r="E47" s="66"/>
      <c r="F47" s="60"/>
    </row>
    <row r="48" customFormat="false" ht="15" hidden="false" customHeight="false" outlineLevel="0" collapsed="false">
      <c r="A48" s="20"/>
      <c r="B48" s="36"/>
      <c r="C48" s="64"/>
      <c r="D48" s="36"/>
      <c r="E48" s="66"/>
      <c r="F48" s="60"/>
    </row>
    <row r="49" customFormat="false" ht="15" hidden="false" customHeight="false" outlineLevel="0" collapsed="false">
      <c r="A49" s="20"/>
      <c r="B49" s="36"/>
      <c r="C49" s="64" t="s">
        <v>51</v>
      </c>
      <c r="D49" s="36" t="n">
        <v>12</v>
      </c>
      <c r="E49" s="66" t="n">
        <f aca="false">E46*D49</f>
        <v>3786463.84366274</v>
      </c>
      <c r="F49" s="60"/>
    </row>
    <row r="50" customFormat="false" ht="15" hidden="false" customHeight="false" outlineLevel="0" collapsed="false">
      <c r="A50" s="20"/>
      <c r="B50" s="20"/>
      <c r="C50" s="20"/>
      <c r="D50" s="20"/>
      <c r="E50" s="20"/>
      <c r="F50" s="20"/>
    </row>
    <row r="1048576" customFormat="false" ht="12.8" hidden="false" customHeight="false" outlineLevel="0" collapsed="false"/>
  </sheetData>
  <mergeCells count="3">
    <mergeCell ref="A1:F1"/>
    <mergeCell ref="A2:F2"/>
    <mergeCell ref="B33:F33"/>
  </mergeCells>
  <printOptions headings="false" gridLines="false" gridLinesSet="true" horizontalCentered="false" verticalCentered="false"/>
  <pageMargins left="0.250694444444444" right="0.257638888888889" top="0.470138888888889" bottom="0.110416666666667" header="0.204861111111111" footer="0.511811023622047"/>
  <pageSetup paperSize="9" scale="95" fitToWidth="1" fitToHeight="1" pageOrder="downThenOver" orientation="portrait" blackAndWhite="false" draft="false" cellComments="none" horizontalDpi="300" verticalDpi="300" copies="1"/>
  <headerFooter differentFirst="false" differentOddEven="false">
    <oddHeader>&amp;C&amp;"Times New Roman,Normal"&amp;12&amp;A</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32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B4" activeCellId="0" sqref="B4"/>
    </sheetView>
  </sheetViews>
  <sheetFormatPr defaultColWidth="9.13671875" defaultRowHeight="13.8"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5.15"/>
    <col collapsed="false" customWidth="true" hidden="false" outlineLevel="0" max="5" min="5" style="80" width="40.57"/>
    <col collapsed="false" customWidth="false" hidden="false" outlineLevel="0" max="7" min="6" style="80" width="9.13"/>
    <col collapsed="false" customWidth="true" hidden="false" outlineLevel="0" max="8" min="8" style="80" width="10.71"/>
    <col collapsed="false" customWidth="false" hidden="false" outlineLevel="0" max="1019" min="9" style="80" width="9.13"/>
    <col collapsed="false" customWidth="true" hidden="false" outlineLevel="0" max="1021" min="1020" style="1" width="11.57"/>
    <col collapsed="false" customWidth="true" hidden="false" outlineLevel="0" max="1024" min="1022" style="1" width="11.54"/>
  </cols>
  <sheetData>
    <row r="1" customFormat="false" ht="16.5" hidden="false" customHeight="false" outlineLevel="0" collapsed="false">
      <c r="A1" s="192"/>
      <c r="B1" s="192"/>
      <c r="C1" s="192"/>
      <c r="D1" s="192"/>
      <c r="E1" s="192"/>
    </row>
    <row r="2" customFormat="false" ht="13.8" hidden="false" customHeight="false" outlineLevel="0" collapsed="false">
      <c r="A2" s="83" t="s">
        <v>218</v>
      </c>
      <c r="B2" s="83"/>
      <c r="C2" s="83"/>
      <c r="D2" s="83"/>
      <c r="E2" s="83"/>
    </row>
    <row r="3" customFormat="false" ht="22.5" hidden="false" customHeight="true" outlineLevel="0" collapsed="false">
      <c r="A3" s="84" t="s">
        <v>75</v>
      </c>
      <c r="B3" s="84"/>
      <c r="C3" s="84"/>
      <c r="D3" s="84"/>
      <c r="E3" s="84"/>
    </row>
    <row r="4" customFormat="false" ht="13.8" hidden="false" customHeight="false" outlineLevel="0" collapsed="false">
      <c r="A4" s="87"/>
      <c r="B4" s="91" t="s">
        <v>14</v>
      </c>
      <c r="C4" s="91" t="s">
        <v>78</v>
      </c>
      <c r="D4" s="92" t="s">
        <v>79</v>
      </c>
      <c r="E4" s="86" t="s">
        <v>184</v>
      </c>
    </row>
    <row r="5" customFormat="false" ht="13.8" hidden="false" customHeight="false" outlineLevel="0" collapsed="false">
      <c r="A5" s="93"/>
      <c r="B5" s="94" t="s">
        <v>80</v>
      </c>
      <c r="C5" s="95"/>
      <c r="D5" s="95"/>
      <c r="E5" s="193" t="s">
        <v>185</v>
      </c>
    </row>
    <row r="6" customFormat="false" ht="13.8" hidden="false" customHeight="false" outlineLevel="0" collapsed="false">
      <c r="A6" s="85" t="n">
        <v>1</v>
      </c>
      <c r="B6" s="97" t="s">
        <v>81</v>
      </c>
      <c r="C6" s="85"/>
      <c r="D6" s="98" t="s">
        <v>31</v>
      </c>
      <c r="E6" s="97" t="s">
        <v>32</v>
      </c>
    </row>
    <row r="7" customFormat="false" ht="13.8" hidden="false" customHeight="false" outlineLevel="0" collapsed="false">
      <c r="A7" s="99"/>
      <c r="B7" s="100"/>
      <c r="C7" s="101"/>
      <c r="D7" s="102"/>
      <c r="E7" s="100" t="s">
        <v>82</v>
      </c>
    </row>
    <row r="8" customFormat="false" ht="13.8" hidden="false" customHeight="false" outlineLevel="0" collapsed="false">
      <c r="A8" s="103" t="s">
        <v>33</v>
      </c>
      <c r="B8" s="104" t="s">
        <v>83</v>
      </c>
      <c r="C8" s="105"/>
      <c r="D8" s="106" t="n">
        <v>3099.54</v>
      </c>
      <c r="E8" s="104" t="s">
        <v>186</v>
      </c>
    </row>
    <row r="9" customFormat="false" ht="13.8" hidden="false" customHeight="false" outlineLevel="0" collapsed="false">
      <c r="A9" s="194"/>
      <c r="B9" s="129"/>
      <c r="C9" s="195"/>
      <c r="D9" s="196"/>
      <c r="E9" s="129" t="s">
        <v>187</v>
      </c>
    </row>
    <row r="10" customFormat="false" ht="13.8" hidden="false" customHeight="false" outlineLevel="0" collapsed="false">
      <c r="A10" s="103" t="s">
        <v>36</v>
      </c>
      <c r="B10" s="104" t="s">
        <v>85</v>
      </c>
      <c r="C10" s="99"/>
      <c r="D10" s="102"/>
      <c r="E10" s="100"/>
    </row>
    <row r="11" customFormat="false" ht="13.8" hidden="false" customHeight="false" outlineLevel="0" collapsed="false">
      <c r="A11" s="197"/>
      <c r="B11" s="198"/>
      <c r="C11" s="199"/>
      <c r="D11" s="200"/>
      <c r="E11" s="198"/>
      <c r="H11" s="201"/>
    </row>
    <row r="12" customFormat="false" ht="13.8" hidden="false" customHeight="false" outlineLevel="0" collapsed="false">
      <c r="A12" s="202"/>
      <c r="B12" s="114"/>
      <c r="C12" s="202"/>
      <c r="D12" s="203"/>
      <c r="E12" s="114"/>
    </row>
    <row r="13" customFormat="false" ht="13.8" hidden="false" customHeight="false" outlineLevel="0" collapsed="false">
      <c r="A13" s="93" t="s">
        <v>86</v>
      </c>
      <c r="B13" s="204" t="s">
        <v>87</v>
      </c>
      <c r="C13" s="205"/>
      <c r="D13" s="206" t="n">
        <f aca="false">D8+D11</f>
        <v>3099.54</v>
      </c>
      <c r="E13" s="207"/>
    </row>
    <row r="14" customFormat="false" ht="13.8" hidden="false" customHeight="false" outlineLevel="0" collapsed="false">
      <c r="A14" s="87"/>
      <c r="B14" s="88"/>
      <c r="C14" s="87"/>
      <c r="D14" s="89"/>
      <c r="E14" s="88"/>
    </row>
    <row r="15" customFormat="false" ht="13.8" hidden="false" customHeight="false" outlineLevel="0" collapsed="false">
      <c r="A15" s="115"/>
      <c r="B15" s="116" t="s">
        <v>88</v>
      </c>
      <c r="C15" s="117"/>
      <c r="D15" s="118"/>
      <c r="E15" s="119"/>
    </row>
    <row r="16" customFormat="false" ht="13.8" hidden="false" customHeight="false" outlineLevel="0" collapsed="false">
      <c r="A16" s="120"/>
      <c r="B16" s="121" t="s">
        <v>89</v>
      </c>
      <c r="C16" s="122" t="s">
        <v>30</v>
      </c>
      <c r="D16" s="123" t="s">
        <v>31</v>
      </c>
      <c r="E16" s="121" t="s">
        <v>32</v>
      </c>
      <c r="H16" s="80" t="n">
        <v>431.9</v>
      </c>
    </row>
    <row r="17" customFormat="false" ht="13.8" hidden="false" customHeight="false" outlineLevel="0" collapsed="false">
      <c r="A17" s="124" t="s">
        <v>33</v>
      </c>
      <c r="B17" s="108" t="s">
        <v>90</v>
      </c>
      <c r="C17" s="125"/>
      <c r="D17" s="110" t="n">
        <f aca="false">((4*22)*4)-(D13*6%)</f>
        <v>166.0276</v>
      </c>
      <c r="E17" s="108" t="s">
        <v>91</v>
      </c>
      <c r="H17" s="80" t="n">
        <v>20.58</v>
      </c>
    </row>
    <row r="18" customFormat="false" ht="13.8" hidden="false" customHeight="false" outlineLevel="0" collapsed="false">
      <c r="A18" s="124" t="s">
        <v>36</v>
      </c>
      <c r="B18" s="108" t="s">
        <v>188</v>
      </c>
      <c r="C18" s="125" t="n">
        <v>0</v>
      </c>
      <c r="D18" s="110" t="n">
        <v>460.06</v>
      </c>
      <c r="E18" s="108"/>
      <c r="G18" s="208"/>
      <c r="H18" s="80" t="n">
        <v>22</v>
      </c>
    </row>
    <row r="19" customFormat="false" ht="13.8" hidden="false" customHeight="false" outlineLevel="0" collapsed="false">
      <c r="A19" s="124" t="s">
        <v>43</v>
      </c>
      <c r="B19" s="108" t="s">
        <v>189</v>
      </c>
      <c r="C19" s="125" t="n">
        <v>0</v>
      </c>
      <c r="D19" s="110" t="n">
        <v>43.66</v>
      </c>
      <c r="E19" s="108"/>
      <c r="H19" s="80" t="n">
        <v>452.76</v>
      </c>
    </row>
    <row r="20" customFormat="false" ht="13.8" hidden="false" customHeight="false" outlineLevel="0" collapsed="false">
      <c r="A20" s="124" t="s">
        <v>95</v>
      </c>
      <c r="B20" s="108" t="s">
        <v>96</v>
      </c>
      <c r="C20" s="125"/>
      <c r="D20" s="110" t="n">
        <v>5</v>
      </c>
      <c r="E20" s="108"/>
      <c r="H20" s="80" t="n">
        <v>90.55</v>
      </c>
    </row>
    <row r="21" customFormat="false" ht="13.8" hidden="false" customHeight="false" outlineLevel="0" collapsed="false">
      <c r="A21" s="127"/>
      <c r="B21" s="121" t="s">
        <v>97</v>
      </c>
      <c r="C21" s="128" t="n">
        <f aca="false">SUM(C17:C20)</f>
        <v>0</v>
      </c>
      <c r="D21" s="123" t="n">
        <f aca="false">SUM(D17:D20)</f>
        <v>674.7476</v>
      </c>
      <c r="E21" s="108"/>
      <c r="H21" s="80" t="n">
        <f aca="false">H19-H20</f>
        <v>362.21</v>
      </c>
    </row>
    <row r="22" customFormat="false" ht="13.8" hidden="false" customHeight="false" outlineLevel="0" collapsed="false">
      <c r="A22" s="87"/>
      <c r="B22" s="88"/>
      <c r="C22" s="87"/>
      <c r="D22" s="89"/>
      <c r="E22" s="88"/>
    </row>
    <row r="23" customFormat="false" ht="13.8" hidden="false" customHeight="false" outlineLevel="0" collapsed="false">
      <c r="A23" s="115"/>
      <c r="B23" s="116" t="s">
        <v>98</v>
      </c>
      <c r="C23" s="117"/>
      <c r="D23" s="118"/>
      <c r="E23" s="119"/>
    </row>
    <row r="24" customFormat="false" ht="13.8" hidden="false" customHeight="false" outlineLevel="0" collapsed="false">
      <c r="A24" s="120"/>
      <c r="B24" s="121" t="s">
        <v>99</v>
      </c>
      <c r="C24" s="122" t="s">
        <v>30</v>
      </c>
      <c r="D24" s="123" t="s">
        <v>31</v>
      </c>
      <c r="E24" s="121" t="s">
        <v>32</v>
      </c>
    </row>
    <row r="25" customFormat="false" ht="13.8" hidden="false" customHeight="false" outlineLevel="0" collapsed="false">
      <c r="A25" s="124" t="s">
        <v>33</v>
      </c>
      <c r="B25" s="108" t="s">
        <v>100</v>
      </c>
      <c r="C25" s="125" t="n">
        <v>0.2</v>
      </c>
      <c r="D25" s="110" t="n">
        <f aca="false">D13*C25</f>
        <v>619.908</v>
      </c>
      <c r="E25" s="108" t="s">
        <v>101</v>
      </c>
    </row>
    <row r="26" customFormat="false" ht="13.8" hidden="false" customHeight="false" outlineLevel="0" collapsed="false">
      <c r="A26" s="124" t="s">
        <v>36</v>
      </c>
      <c r="B26" s="108" t="s">
        <v>102</v>
      </c>
      <c r="C26" s="125" t="n">
        <v>0.08</v>
      </c>
      <c r="D26" s="110" t="n">
        <f aca="false">D$13*C26</f>
        <v>247.9632</v>
      </c>
      <c r="E26" s="108" t="s">
        <v>103</v>
      </c>
    </row>
    <row r="27" customFormat="false" ht="13.8" hidden="false" customHeight="false" outlineLevel="0" collapsed="false">
      <c r="A27" s="124" t="s">
        <v>43</v>
      </c>
      <c r="B27" s="108" t="s">
        <v>104</v>
      </c>
      <c r="C27" s="125" t="n">
        <v>0.025</v>
      </c>
      <c r="D27" s="110" t="n">
        <f aca="false">D$13*C27</f>
        <v>77.4885</v>
      </c>
      <c r="E27" s="108" t="s">
        <v>105</v>
      </c>
    </row>
    <row r="28" customFormat="false" ht="13.8" hidden="false" customHeight="false" outlineLevel="0" collapsed="false">
      <c r="A28" s="124" t="s">
        <v>95</v>
      </c>
      <c r="B28" s="108" t="s">
        <v>106</v>
      </c>
      <c r="C28" s="125" t="n">
        <v>0.01</v>
      </c>
      <c r="D28" s="110" t="n">
        <f aca="false">D$13*C28</f>
        <v>30.9954</v>
      </c>
      <c r="E28" s="108" t="s">
        <v>107</v>
      </c>
    </row>
    <row r="29" customFormat="false" ht="13.8" hidden="false" customHeight="false" outlineLevel="0" collapsed="false">
      <c r="A29" s="124" t="s">
        <v>108</v>
      </c>
      <c r="B29" s="108" t="s">
        <v>109</v>
      </c>
      <c r="C29" s="125" t="n">
        <v>0.025</v>
      </c>
      <c r="D29" s="110" t="n">
        <f aca="false">D$13*C29</f>
        <v>77.4885</v>
      </c>
      <c r="E29" s="108" t="s">
        <v>110</v>
      </c>
    </row>
    <row r="30" customFormat="false" ht="13.8" hidden="false" customHeight="false" outlineLevel="0" collapsed="false">
      <c r="A30" s="124" t="s">
        <v>111</v>
      </c>
      <c r="B30" s="108" t="s">
        <v>112</v>
      </c>
      <c r="C30" s="125" t="n">
        <v>0.002</v>
      </c>
      <c r="D30" s="110" t="n">
        <f aca="false">D$13*C30</f>
        <v>6.19908</v>
      </c>
      <c r="E30" s="108" t="s">
        <v>113</v>
      </c>
    </row>
    <row r="31" customFormat="false" ht="13.8" hidden="false" customHeight="false" outlineLevel="0" collapsed="false">
      <c r="A31" s="124" t="s">
        <v>114</v>
      </c>
      <c r="B31" s="108" t="s">
        <v>115</v>
      </c>
      <c r="C31" s="125" t="n">
        <v>0.006</v>
      </c>
      <c r="D31" s="110" t="n">
        <f aca="false">D$13*C31</f>
        <v>18.59724</v>
      </c>
      <c r="E31" s="108" t="s">
        <v>116</v>
      </c>
    </row>
    <row r="32" customFormat="false" ht="13.8" hidden="false" customHeight="false" outlineLevel="0" collapsed="false">
      <c r="A32" s="36" t="s">
        <v>117</v>
      </c>
      <c r="B32" s="60" t="s">
        <v>118</v>
      </c>
      <c r="C32" s="61" t="n">
        <v>0.01</v>
      </c>
      <c r="D32" s="58" t="n">
        <f aca="false">D$13*C32</f>
        <v>30.9954</v>
      </c>
      <c r="E32" s="60" t="s">
        <v>119</v>
      </c>
    </row>
    <row r="33" customFormat="false" ht="13.8" hidden="false" customHeight="false" outlineLevel="0" collapsed="false">
      <c r="A33" s="36"/>
      <c r="B33" s="64" t="s">
        <v>120</v>
      </c>
      <c r="C33" s="65" t="n">
        <f aca="false">SUM(C25:C32)</f>
        <v>0.358</v>
      </c>
      <c r="D33" s="66" t="n">
        <f aca="false">SUM(D25:D32)</f>
        <v>1109.63532</v>
      </c>
      <c r="E33" s="60"/>
    </row>
    <row r="34" customFormat="false" ht="13.8" hidden="false" customHeight="false" outlineLevel="0" collapsed="false">
      <c r="A34" s="87"/>
      <c r="B34" s="88"/>
      <c r="C34" s="87"/>
      <c r="D34" s="89"/>
      <c r="E34" s="88"/>
    </row>
    <row r="35" customFormat="false" ht="13.8" hidden="false" customHeight="false" outlineLevel="0" collapsed="false">
      <c r="A35" s="115"/>
      <c r="B35" s="116" t="s">
        <v>121</v>
      </c>
      <c r="C35" s="117"/>
      <c r="D35" s="118"/>
      <c r="E35" s="119"/>
    </row>
    <row r="36" customFormat="false" ht="13.8" hidden="false" customHeight="false" outlineLevel="0" collapsed="false">
      <c r="A36" s="120"/>
      <c r="B36" s="121"/>
      <c r="C36" s="122" t="s">
        <v>30</v>
      </c>
      <c r="D36" s="123" t="s">
        <v>31</v>
      </c>
      <c r="E36" s="121" t="s">
        <v>32</v>
      </c>
    </row>
    <row r="37" customFormat="false" ht="13.8" hidden="false" customHeight="false" outlineLevel="0" collapsed="false">
      <c r="A37" s="124" t="s">
        <v>33</v>
      </c>
      <c r="B37" s="108" t="s">
        <v>122</v>
      </c>
      <c r="C37" s="125" t="n">
        <v>0.0833</v>
      </c>
      <c r="D37" s="110" t="n">
        <f aca="false">D$13*C37</f>
        <v>258.191682</v>
      </c>
      <c r="E37" s="108" t="s">
        <v>123</v>
      </c>
    </row>
    <row r="38" customFormat="false" ht="13.8" hidden="false" customHeight="false" outlineLevel="0" collapsed="false">
      <c r="A38" s="124" t="s">
        <v>36</v>
      </c>
      <c r="B38" s="129" t="s">
        <v>124</v>
      </c>
      <c r="C38" s="130" t="n">
        <v>0.0833</v>
      </c>
      <c r="D38" s="196" t="n">
        <f aca="false">D$13*C38</f>
        <v>258.191682</v>
      </c>
      <c r="E38" s="131" t="s">
        <v>125</v>
      </c>
    </row>
    <row r="39" customFormat="false" ht="13.8" hidden="false" customHeight="false" outlineLevel="0" collapsed="false">
      <c r="A39" s="124" t="s">
        <v>43</v>
      </c>
      <c r="B39" s="108" t="s">
        <v>126</v>
      </c>
      <c r="C39" s="125" t="n">
        <v>0.0278</v>
      </c>
      <c r="D39" s="110" t="n">
        <f aca="false">D$13*C39</f>
        <v>86.167212</v>
      </c>
      <c r="E39" s="108" t="s">
        <v>127</v>
      </c>
    </row>
    <row r="40" customFormat="false" ht="13.8" hidden="false" customHeight="false" outlineLevel="0" collapsed="false">
      <c r="A40" s="132"/>
      <c r="B40" s="133" t="s">
        <v>128</v>
      </c>
      <c r="C40" s="134" t="n">
        <f aca="false">SUM(C37:C39)</f>
        <v>0.1944</v>
      </c>
      <c r="D40" s="135" t="n">
        <f aca="false">SUM(D37:D39)</f>
        <v>602.550576</v>
      </c>
      <c r="E40" s="100"/>
    </row>
    <row r="41" customFormat="false" ht="13.8" hidden="false" customHeight="false" outlineLevel="0" collapsed="false">
      <c r="A41" s="136"/>
      <c r="B41" s="100"/>
      <c r="C41" s="137"/>
      <c r="D41" s="102"/>
      <c r="E41" s="138" t="s">
        <v>129</v>
      </c>
    </row>
    <row r="42" customFormat="false" ht="13.8" hidden="false" customHeight="false" outlineLevel="0" collapsed="false">
      <c r="A42" s="209" t="s">
        <v>43</v>
      </c>
      <c r="B42" s="129" t="s">
        <v>130</v>
      </c>
      <c r="C42" s="130" t="n">
        <f aca="false">C40*C33</f>
        <v>0.0695952</v>
      </c>
      <c r="D42" s="196" t="n">
        <f aca="false">D$13*C42</f>
        <v>215.713106208</v>
      </c>
      <c r="E42" s="210" t="s">
        <v>131</v>
      </c>
    </row>
    <row r="43" customFormat="false" ht="13.8" hidden="false" customHeight="false" outlineLevel="0" collapsed="false">
      <c r="A43" s="127"/>
      <c r="B43" s="211" t="s">
        <v>132</v>
      </c>
      <c r="C43" s="212" t="n">
        <f aca="false">SUM(C40:C42)</f>
        <v>0.2639952</v>
      </c>
      <c r="D43" s="213" t="n">
        <f aca="false">SUM(D40:D42)</f>
        <v>818.263682208</v>
      </c>
      <c r="E43" s="108"/>
    </row>
    <row r="44" customFormat="false" ht="13.8" hidden="false" customHeight="false" outlineLevel="0" collapsed="false">
      <c r="A44" s="87"/>
      <c r="B44" s="88"/>
      <c r="C44" s="145"/>
      <c r="D44" s="89"/>
      <c r="E44" s="88"/>
    </row>
    <row r="45" customFormat="false" ht="13.8" hidden="false" customHeight="false" outlineLevel="0" collapsed="false">
      <c r="A45" s="21"/>
      <c r="B45" s="22" t="s">
        <v>133</v>
      </c>
      <c r="C45" s="23"/>
      <c r="D45" s="24"/>
      <c r="E45" s="25"/>
    </row>
    <row r="46" customFormat="false" ht="13.8" hidden="false" customHeight="false" outlineLevel="0" collapsed="false">
      <c r="A46" s="37"/>
      <c r="B46" s="38"/>
      <c r="C46" s="146" t="s">
        <v>30</v>
      </c>
      <c r="D46" s="40" t="s">
        <v>31</v>
      </c>
      <c r="E46" s="38" t="s">
        <v>32</v>
      </c>
    </row>
    <row r="47" customFormat="false" ht="13.8" hidden="false" customHeight="false" outlineLevel="0" collapsed="false">
      <c r="A47" s="147" t="s">
        <v>33</v>
      </c>
      <c r="B47" s="148" t="s">
        <v>134</v>
      </c>
      <c r="C47" s="67" t="n">
        <v>0.0007</v>
      </c>
      <c r="D47" s="149" t="n">
        <f aca="false">D$13*C47</f>
        <v>2.169678</v>
      </c>
      <c r="E47" s="148" t="s">
        <v>135</v>
      </c>
    </row>
    <row r="48" customFormat="false" ht="13.8" hidden="false" customHeight="false" outlineLevel="0" collapsed="false">
      <c r="A48" s="150"/>
      <c r="B48" s="62"/>
      <c r="C48" s="39"/>
      <c r="D48" s="68"/>
      <c r="E48" s="62" t="s">
        <v>136</v>
      </c>
    </row>
    <row r="49" customFormat="false" ht="13.8" hidden="false" customHeight="false" outlineLevel="0" collapsed="false">
      <c r="A49" s="31"/>
      <c r="B49" s="32"/>
      <c r="C49" s="33"/>
      <c r="D49" s="34"/>
      <c r="E49" s="32" t="s">
        <v>137</v>
      </c>
    </row>
    <row r="50" customFormat="false" ht="13.8" hidden="false" customHeight="false" outlineLevel="0" collapsed="false">
      <c r="A50" s="151"/>
      <c r="B50" s="152" t="s">
        <v>128</v>
      </c>
      <c r="C50" s="153" t="n">
        <f aca="false">SUM(C47:C49)</f>
        <v>0.0007</v>
      </c>
      <c r="D50" s="154" t="n">
        <f aca="false">SUM(D47:D49)</f>
        <v>2.169678</v>
      </c>
      <c r="E50" s="62"/>
    </row>
    <row r="51" customFormat="false" ht="13.8" hidden="false" customHeight="false" outlineLevel="0" collapsed="false">
      <c r="A51" s="155"/>
      <c r="B51" s="156"/>
      <c r="C51" s="67"/>
      <c r="D51" s="149"/>
      <c r="E51" s="157" t="s">
        <v>129</v>
      </c>
    </row>
    <row r="52" customFormat="false" ht="13.8" hidden="false" customHeight="false" outlineLevel="0" collapsed="false">
      <c r="A52" s="139" t="s">
        <v>36</v>
      </c>
      <c r="B52" s="158" t="s">
        <v>130</v>
      </c>
      <c r="C52" s="33" t="n">
        <f aca="false">C50*C33</f>
        <v>0.0002506</v>
      </c>
      <c r="D52" s="34" t="n">
        <f aca="false">D$13*C52</f>
        <v>0.776744724</v>
      </c>
      <c r="E52" s="140"/>
    </row>
    <row r="53" customFormat="false" ht="13.8" hidden="false" customHeight="false" outlineLevel="0" collapsed="false">
      <c r="A53" s="159"/>
      <c r="B53" s="142" t="s">
        <v>138</v>
      </c>
      <c r="C53" s="143" t="n">
        <f aca="false">SUM(C50:C52)</f>
        <v>0.0009506</v>
      </c>
      <c r="D53" s="144" t="n">
        <f aca="false">SUM(D50:D52)</f>
        <v>2.946422724</v>
      </c>
      <c r="E53" s="60"/>
    </row>
    <row r="54" customFormat="false" ht="13.8" hidden="false" customHeight="false" outlineLevel="0" collapsed="false">
      <c r="A54" s="87"/>
      <c r="B54" s="88"/>
      <c r="C54" s="87"/>
      <c r="D54" s="89"/>
      <c r="E54" s="88"/>
    </row>
    <row r="55" customFormat="false" ht="13.8" hidden="false" customHeight="false" outlineLevel="0" collapsed="false">
      <c r="A55" s="214"/>
      <c r="B55" s="22" t="s">
        <v>139</v>
      </c>
      <c r="C55" s="23"/>
      <c r="D55" s="24"/>
      <c r="E55" s="25"/>
    </row>
    <row r="56" customFormat="false" ht="13.8" hidden="false" customHeight="false" outlineLevel="0" collapsed="false">
      <c r="A56" s="214"/>
      <c r="B56" s="38"/>
      <c r="C56" s="160" t="s">
        <v>30</v>
      </c>
      <c r="D56" s="57" t="s">
        <v>31</v>
      </c>
      <c r="E56" s="27" t="s">
        <v>32</v>
      </c>
    </row>
    <row r="57" customFormat="false" ht="13.8" hidden="false" customHeight="false" outlineLevel="0" collapsed="false">
      <c r="A57" s="215"/>
      <c r="B57" s="148"/>
      <c r="C57" s="147"/>
      <c r="D57" s="161"/>
      <c r="E57" s="162" t="s">
        <v>140</v>
      </c>
    </row>
    <row r="58" customFormat="false" ht="13.8" hidden="false" customHeight="false" outlineLevel="0" collapsed="false">
      <c r="A58" s="216" t="s">
        <v>33</v>
      </c>
      <c r="B58" s="62" t="s">
        <v>141</v>
      </c>
      <c r="C58" s="39" t="n">
        <f aca="false">MOTORISTA!C58</f>
        <v>0.004165</v>
      </c>
      <c r="D58" s="164" t="n">
        <f aca="false">D$13*C58</f>
        <v>12.9095841</v>
      </c>
      <c r="E58" s="162" t="s">
        <v>142</v>
      </c>
    </row>
    <row r="59" customFormat="false" ht="13.8" hidden="false" customHeight="false" outlineLevel="0" collapsed="false">
      <c r="A59" s="217"/>
      <c r="B59" s="32"/>
      <c r="C59" s="33"/>
      <c r="D59" s="165"/>
      <c r="E59" s="140" t="s">
        <v>143</v>
      </c>
    </row>
    <row r="60" customFormat="false" ht="13.8" hidden="false" customHeight="false" outlineLevel="0" collapsed="false">
      <c r="A60" s="218"/>
      <c r="B60" s="62"/>
      <c r="C60" s="39"/>
      <c r="D60" s="68"/>
      <c r="E60" s="157" t="s">
        <v>144</v>
      </c>
    </row>
    <row r="61" customFormat="false" ht="13.8" hidden="false" customHeight="false" outlineLevel="0" collapsed="false">
      <c r="A61" s="219" t="s">
        <v>36</v>
      </c>
      <c r="B61" s="32" t="s">
        <v>145</v>
      </c>
      <c r="C61" s="33" t="n">
        <f aca="false">MOTORISTA!C61</f>
        <v>0.0003332</v>
      </c>
      <c r="D61" s="34" t="n">
        <f aca="false">D$13*C61</f>
        <v>1.032766728</v>
      </c>
      <c r="E61" s="140" t="s">
        <v>146</v>
      </c>
    </row>
    <row r="62" customFormat="false" ht="13.8" hidden="false" customHeight="false" outlineLevel="0" collapsed="false">
      <c r="A62" s="220"/>
      <c r="B62" s="148" t="s">
        <v>147</v>
      </c>
      <c r="C62" s="67"/>
      <c r="D62" s="149"/>
      <c r="E62" s="148" t="s">
        <v>148</v>
      </c>
    </row>
    <row r="63" customFormat="false" ht="13.8" hidden="false" customHeight="false" outlineLevel="0" collapsed="false">
      <c r="A63" s="219" t="s">
        <v>43</v>
      </c>
      <c r="B63" s="32" t="s">
        <v>149</v>
      </c>
      <c r="C63" s="33" t="n">
        <f aca="false">MOTORISTA!C63</f>
        <v>0.02</v>
      </c>
      <c r="D63" s="34" t="n">
        <f aca="false">D$13*C63</f>
        <v>61.9908</v>
      </c>
      <c r="E63" s="32"/>
    </row>
    <row r="64" customFormat="false" ht="13.8" hidden="false" customHeight="false" outlineLevel="0" collapsed="false">
      <c r="A64" s="220"/>
      <c r="B64" s="148"/>
      <c r="C64" s="166"/>
      <c r="D64" s="149"/>
      <c r="E64" s="157" t="s">
        <v>150</v>
      </c>
    </row>
    <row r="65" customFormat="false" ht="13.8" hidden="false" customHeight="false" outlineLevel="0" collapsed="false">
      <c r="A65" s="218" t="s">
        <v>95</v>
      </c>
      <c r="B65" s="62" t="s">
        <v>151</v>
      </c>
      <c r="C65" s="167" t="n">
        <f aca="false">MOTORISTA!C65</f>
        <v>0.0194444444444444</v>
      </c>
      <c r="D65" s="68" t="n">
        <f aca="false">D$13*C65</f>
        <v>60.2688333333333</v>
      </c>
      <c r="E65" s="162" t="s">
        <v>152</v>
      </c>
    </row>
    <row r="66" customFormat="false" ht="13.8" hidden="false" customHeight="false" outlineLevel="0" collapsed="false">
      <c r="A66" s="219"/>
      <c r="B66" s="62"/>
      <c r="C66" s="168"/>
      <c r="D66" s="34"/>
      <c r="E66" s="162" t="s">
        <v>153</v>
      </c>
    </row>
    <row r="67" customFormat="false" ht="13.8" hidden="false" customHeight="false" outlineLevel="0" collapsed="false">
      <c r="A67" s="216" t="s">
        <v>108</v>
      </c>
      <c r="B67" s="148" t="s">
        <v>130</v>
      </c>
      <c r="C67" s="169" t="n">
        <f aca="false">MOTORISTA!C67</f>
        <v>0.00696111111111111</v>
      </c>
      <c r="D67" s="68" t="n">
        <f aca="false">D$13*C67</f>
        <v>21.5762423333333</v>
      </c>
      <c r="E67" s="148" t="s">
        <v>154</v>
      </c>
    </row>
    <row r="68" customFormat="false" ht="13.8" hidden="false" customHeight="false" outlineLevel="0" collapsed="false">
      <c r="A68" s="216"/>
      <c r="B68" s="32"/>
      <c r="C68" s="169"/>
      <c r="D68" s="170"/>
      <c r="E68" s="32" t="s">
        <v>155</v>
      </c>
    </row>
    <row r="69" customFormat="false" ht="13.8" hidden="false" customHeight="false" outlineLevel="0" collapsed="false">
      <c r="A69" s="220"/>
      <c r="B69" s="148" t="s">
        <v>147</v>
      </c>
      <c r="C69" s="67"/>
      <c r="D69" s="149"/>
      <c r="E69" s="62" t="s">
        <v>148</v>
      </c>
    </row>
    <row r="70" customFormat="false" ht="13.8" hidden="false" customHeight="false" outlineLevel="0" collapsed="false">
      <c r="A70" s="219" t="s">
        <v>111</v>
      </c>
      <c r="B70" s="32" t="s">
        <v>156</v>
      </c>
      <c r="C70" s="33" t="n">
        <f aca="false">MOTORISTA!C70</f>
        <v>0.02</v>
      </c>
      <c r="D70" s="34" t="n">
        <f aca="false">D$13*C70</f>
        <v>61.9908</v>
      </c>
      <c r="E70" s="32"/>
    </row>
    <row r="71" customFormat="false" ht="13.8" hidden="false" customHeight="false" outlineLevel="0" collapsed="false">
      <c r="A71" s="221"/>
      <c r="B71" s="64" t="s">
        <v>157</v>
      </c>
      <c r="C71" s="65" t="n">
        <f aca="false">SUM(C58:C70)</f>
        <v>0.0709037555555556</v>
      </c>
      <c r="D71" s="66" t="n">
        <f aca="false">SUM(D58:D70)</f>
        <v>219.769026494667</v>
      </c>
      <c r="E71" s="60"/>
    </row>
    <row r="72" customFormat="false" ht="13.8" hidden="false" customHeight="false" outlineLevel="0" collapsed="false">
      <c r="A72" s="87"/>
      <c r="B72" s="88"/>
      <c r="C72" s="145"/>
      <c r="D72" s="89"/>
      <c r="E72" s="88"/>
    </row>
    <row r="73" customFormat="false" ht="13.8" hidden="false" customHeight="false" outlineLevel="0" collapsed="false">
      <c r="A73" s="21"/>
      <c r="B73" s="22" t="s">
        <v>158</v>
      </c>
      <c r="C73" s="23"/>
      <c r="D73" s="24"/>
      <c r="E73" s="25"/>
    </row>
    <row r="74" customFormat="false" ht="13.8" hidden="false" customHeight="false" outlineLevel="0" collapsed="false">
      <c r="A74" s="171"/>
      <c r="B74" s="30"/>
      <c r="C74" s="172" t="s">
        <v>30</v>
      </c>
      <c r="D74" s="57" t="s">
        <v>31</v>
      </c>
      <c r="E74" s="30" t="s">
        <v>32</v>
      </c>
    </row>
    <row r="75" customFormat="false" ht="13.8" hidden="false" customHeight="false" outlineLevel="0" collapsed="false">
      <c r="A75" s="36" t="str">
        <f aca="false">MOTORISTA!A76</f>
        <v>A</v>
      </c>
      <c r="B75" s="60" t="str">
        <f aca="false">MOTORISTA!B76</f>
        <v>AUSÊNCIA POR DOENÇA</v>
      </c>
      <c r="C75" s="61" t="n">
        <f aca="false">MOTORISTA!C76</f>
        <v>0.0138888888888889</v>
      </c>
      <c r="D75" s="58" t="n">
        <f aca="false">D8*C75</f>
        <v>43.0491666666667</v>
      </c>
      <c r="E75" s="60" t="str">
        <f aca="false">MOTORISTA!E75</f>
        <v>Leis 8.036/90 e 9.491/97</v>
      </c>
    </row>
    <row r="76" customFormat="false" ht="13.8" hidden="false" customHeight="false" outlineLevel="0" collapsed="false">
      <c r="A76" s="155"/>
      <c r="B76" s="148"/>
      <c r="C76" s="173"/>
      <c r="D76" s="149"/>
      <c r="E76" s="148" t="s">
        <v>162</v>
      </c>
    </row>
    <row r="77" customFormat="false" ht="13.8" hidden="false" customHeight="false" outlineLevel="0" collapsed="false">
      <c r="A77" s="163" t="s">
        <v>36</v>
      </c>
      <c r="B77" s="62" t="s">
        <v>163</v>
      </c>
      <c r="C77" s="169" t="n">
        <f aca="false">MOTORISTA!C78</f>
        <v>0.0002</v>
      </c>
      <c r="D77" s="68" t="n">
        <f aca="false">D$13*C77</f>
        <v>0.619908</v>
      </c>
      <c r="E77" s="62" t="s">
        <v>164</v>
      </c>
    </row>
    <row r="78" customFormat="false" ht="13.8" hidden="false" customHeight="false" outlineLevel="0" collapsed="false">
      <c r="A78" s="139"/>
      <c r="B78" s="32"/>
      <c r="C78" s="174"/>
      <c r="D78" s="34"/>
      <c r="E78" s="32" t="s">
        <v>165</v>
      </c>
    </row>
    <row r="79" customFormat="false" ht="13.8" hidden="false" customHeight="false" outlineLevel="0" collapsed="false">
      <c r="A79" s="150"/>
      <c r="B79" s="62"/>
      <c r="C79" s="167"/>
      <c r="D79" s="68"/>
      <c r="E79" s="52" t="s">
        <v>166</v>
      </c>
    </row>
    <row r="80" customFormat="false" ht="13.8" hidden="false" customHeight="false" outlineLevel="0" collapsed="false">
      <c r="A80" s="150" t="s">
        <v>43</v>
      </c>
      <c r="B80" s="62" t="s">
        <v>167</v>
      </c>
      <c r="C80" s="167" t="n">
        <f aca="false">MOTORISTA!C81</f>
        <v>0.00833333333333333</v>
      </c>
      <c r="D80" s="68" t="n">
        <f aca="false">D$13*C80</f>
        <v>25.8295</v>
      </c>
      <c r="E80" s="162" t="s">
        <v>168</v>
      </c>
    </row>
    <row r="81" customFormat="false" ht="13.8" hidden="false" customHeight="false" outlineLevel="0" collapsed="false">
      <c r="A81" s="31"/>
      <c r="B81" s="62"/>
      <c r="C81" s="168"/>
      <c r="D81" s="34"/>
      <c r="E81" s="162" t="s">
        <v>169</v>
      </c>
    </row>
    <row r="82" customFormat="false" ht="13.8" hidden="false" customHeight="false" outlineLevel="0" collapsed="false">
      <c r="A82" s="163" t="s">
        <v>95</v>
      </c>
      <c r="B82" s="148" t="s">
        <v>170</v>
      </c>
      <c r="C82" s="169" t="n">
        <f aca="false">MOTORISTA!C83</f>
        <v>0.00416666666666667</v>
      </c>
      <c r="D82" s="68" t="n">
        <f aca="false">D$13*C82</f>
        <v>12.91475</v>
      </c>
      <c r="E82" s="148" t="s">
        <v>171</v>
      </c>
    </row>
    <row r="83" customFormat="false" ht="13.8" hidden="false" customHeight="false" outlineLevel="0" collapsed="false">
      <c r="A83" s="163"/>
      <c r="B83" s="32"/>
      <c r="C83" s="169"/>
      <c r="D83" s="170"/>
      <c r="E83" s="32" t="s">
        <v>172</v>
      </c>
    </row>
    <row r="84" customFormat="false" ht="13.8" hidden="false" customHeight="false" outlineLevel="0" collapsed="false">
      <c r="A84" s="63"/>
      <c r="B84" s="64" t="s">
        <v>49</v>
      </c>
      <c r="C84" s="65" t="n">
        <f aca="false">SUM(C75:C83)</f>
        <v>0.0265888888888889</v>
      </c>
      <c r="D84" s="66" t="n">
        <f aca="false">SUM(D75:D83)</f>
        <v>82.4133246666667</v>
      </c>
      <c r="E84" s="60"/>
    </row>
    <row r="85" customFormat="false" ht="13.8" hidden="false" customHeight="false" outlineLevel="0" collapsed="false">
      <c r="A85" s="36" t="s">
        <v>108</v>
      </c>
      <c r="B85" s="60" t="s">
        <v>173</v>
      </c>
      <c r="C85" s="67" t="n">
        <f aca="false">C84*C33</f>
        <v>0.00951882222222222</v>
      </c>
      <c r="D85" s="68" t="n">
        <f aca="false">D$13*C85</f>
        <v>29.5039702306667</v>
      </c>
      <c r="E85" s="148" t="s">
        <v>174</v>
      </c>
    </row>
    <row r="86" customFormat="false" ht="13.8" hidden="false" customHeight="false" outlineLevel="0" collapsed="false">
      <c r="A86" s="175"/>
      <c r="B86" s="176" t="s">
        <v>175</v>
      </c>
      <c r="C86" s="175"/>
      <c r="D86" s="177" t="n">
        <f aca="false">SUM(D84:D85)</f>
        <v>111.917294897333</v>
      </c>
      <c r="E86" s="32" t="s">
        <v>176</v>
      </c>
    </row>
    <row r="87" customFormat="false" ht="13.8" hidden="false" customHeight="false" outlineLevel="0" collapsed="false">
      <c r="A87" s="43"/>
      <c r="B87" s="44"/>
      <c r="C87" s="43"/>
      <c r="D87" s="46"/>
      <c r="E87" s="52"/>
    </row>
    <row r="88" customFormat="false" ht="13.8" hidden="false" customHeight="false" outlineLevel="0" collapsed="false">
      <c r="A88" s="36"/>
      <c r="B88" s="64" t="s">
        <v>177</v>
      </c>
      <c r="C88" s="65"/>
      <c r="D88" s="66" t="n">
        <f aca="false">D86+D71+D53+D43+D33+D21+D13</f>
        <v>6036.819346324</v>
      </c>
      <c r="E88" s="60"/>
    </row>
    <row r="89" customFormat="false" ht="13.8" hidden="false" customHeight="false" outlineLevel="0" collapsed="false">
      <c r="A89" s="43"/>
      <c r="B89" s="44"/>
      <c r="C89" s="182"/>
      <c r="D89" s="46"/>
      <c r="E89" s="52"/>
    </row>
    <row r="90" customFormat="false" ht="15" hidden="false" customHeight="false" outlineLevel="0" collapsed="false">
      <c r="A90" s="43"/>
      <c r="B90" s="64" t="s">
        <v>178</v>
      </c>
      <c r="C90" s="65"/>
      <c r="D90" s="183" t="s">
        <v>179</v>
      </c>
      <c r="E90" s="184" t="n">
        <f aca="false">D88*D90</f>
        <v>6036.819346324</v>
      </c>
    </row>
    <row r="91" customFormat="false" ht="13.8" hidden="false" customHeight="false" outlineLevel="0" collapsed="false">
      <c r="A91" s="87"/>
      <c r="B91" s="88"/>
      <c r="C91" s="87"/>
      <c r="D91" s="89"/>
      <c r="E91" s="88"/>
    </row>
    <row r="92" customFormat="false" ht="13.8" hidden="false" customHeight="false" outlineLevel="0" collapsed="false">
      <c r="A92" s="214"/>
      <c r="B92" s="22" t="s">
        <v>29</v>
      </c>
      <c r="C92" s="23"/>
      <c r="D92" s="24"/>
      <c r="E92" s="25"/>
    </row>
    <row r="93" customFormat="false" ht="13.8" hidden="false" customHeight="false" outlineLevel="0" collapsed="false">
      <c r="A93" s="222"/>
      <c r="B93" s="27"/>
      <c r="C93" s="28" t="s">
        <v>30</v>
      </c>
      <c r="D93" s="29" t="s">
        <v>31</v>
      </c>
      <c r="E93" s="30" t="s">
        <v>32</v>
      </c>
    </row>
    <row r="94" customFormat="false" ht="13.8" hidden="false" customHeight="false" outlineLevel="0" collapsed="false">
      <c r="A94" s="219" t="s">
        <v>33</v>
      </c>
      <c r="B94" s="32" t="s">
        <v>34</v>
      </c>
      <c r="C94" s="33" t="n">
        <v>0.0137</v>
      </c>
      <c r="D94" s="34" t="n">
        <f aca="false">E90*C94</f>
        <v>82.7044250446388</v>
      </c>
      <c r="E94" s="35" t="s">
        <v>35</v>
      </c>
    </row>
    <row r="95" customFormat="false" ht="13.8" hidden="false" customHeight="false" outlineLevel="0" collapsed="false">
      <c r="A95" s="223" t="s">
        <v>36</v>
      </c>
      <c r="B95" s="32" t="s">
        <v>37</v>
      </c>
      <c r="C95" s="33" t="n">
        <v>0.01</v>
      </c>
      <c r="D95" s="58" t="n">
        <f aca="false">(E90+D94)*C95</f>
        <v>61.1952377136864</v>
      </c>
      <c r="E95" s="35" t="s">
        <v>38</v>
      </c>
    </row>
    <row r="96" customFormat="false" ht="13.8" hidden="false" customHeight="false" outlineLevel="0" collapsed="false">
      <c r="A96" s="220"/>
      <c r="B96" s="38" t="s">
        <v>39</v>
      </c>
      <c r="C96" s="39"/>
      <c r="D96" s="40" t="n">
        <f aca="false">SUM(D94:D95)</f>
        <v>143.899662758325</v>
      </c>
      <c r="E96" s="41"/>
    </row>
    <row r="97" customFormat="false" ht="13.8" hidden="false" customHeight="false" outlineLevel="0" collapsed="false">
      <c r="A97" s="224" t="s">
        <v>180</v>
      </c>
      <c r="B97" s="185" t="s">
        <v>181</v>
      </c>
      <c r="C97" s="186"/>
      <c r="D97" s="187"/>
      <c r="E97" s="188"/>
    </row>
    <row r="98" customFormat="false" ht="13.8" hidden="false" customHeight="false" outlineLevel="0" collapsed="false">
      <c r="A98" s="178"/>
      <c r="B98" s="44"/>
      <c r="C98" s="45"/>
      <c r="D98" s="46"/>
      <c r="E98" s="47"/>
    </row>
    <row r="99" customFormat="false" ht="13.8" hidden="false" customHeight="false" outlineLevel="0" collapsed="false">
      <c r="A99" s="225"/>
      <c r="B99" s="49" t="s">
        <v>41</v>
      </c>
      <c r="C99" s="50"/>
      <c r="D99" s="29" t="n">
        <f aca="false">(E90+D96)/(1-6.65%)</f>
        <v>6621.01661390715</v>
      </c>
      <c r="E99" s="51"/>
    </row>
    <row r="100" customFormat="false" ht="13.8" hidden="false" customHeight="false" outlineLevel="0" collapsed="false">
      <c r="A100" s="87"/>
      <c r="B100" s="88"/>
      <c r="C100" s="145"/>
      <c r="D100" s="89"/>
      <c r="E100" s="189"/>
    </row>
    <row r="101" customFormat="false" ht="13.8" hidden="false" customHeight="false" outlineLevel="0" collapsed="false">
      <c r="A101" s="21"/>
      <c r="B101" s="22" t="s">
        <v>42</v>
      </c>
      <c r="C101" s="54"/>
      <c r="D101" s="55"/>
      <c r="E101" s="56"/>
    </row>
    <row r="102" customFormat="false" ht="13.8" hidden="false" customHeight="false" outlineLevel="0" collapsed="false">
      <c r="A102" s="26"/>
      <c r="B102" s="27"/>
      <c r="C102" s="28" t="s">
        <v>30</v>
      </c>
      <c r="D102" s="57" t="s">
        <v>31</v>
      </c>
      <c r="E102" s="30" t="s">
        <v>32</v>
      </c>
    </row>
    <row r="103" customFormat="false" ht="13.8" hidden="false" customHeight="false" outlineLevel="0" collapsed="false">
      <c r="A103" s="31" t="s">
        <v>43</v>
      </c>
      <c r="B103" s="32" t="s">
        <v>44</v>
      </c>
      <c r="C103" s="33"/>
      <c r="D103" s="58"/>
      <c r="E103" s="59" t="s">
        <v>45</v>
      </c>
    </row>
    <row r="104" customFormat="false" ht="13.8" hidden="false" customHeight="false" outlineLevel="0" collapsed="false">
      <c r="A104" s="36"/>
      <c r="B104" s="60" t="s">
        <v>46</v>
      </c>
      <c r="C104" s="61" t="n">
        <v>0.0065</v>
      </c>
      <c r="D104" s="58" t="n">
        <f aca="false">$D$99*C104</f>
        <v>43.0366079903965</v>
      </c>
      <c r="E104" s="62"/>
    </row>
    <row r="105" customFormat="false" ht="13.8" hidden="false" customHeight="false" outlineLevel="0" collapsed="false">
      <c r="A105" s="36"/>
      <c r="B105" s="60" t="s">
        <v>47</v>
      </c>
      <c r="C105" s="61" t="n">
        <v>0.03</v>
      </c>
      <c r="D105" s="58" t="n">
        <f aca="false">$D$99*C105</f>
        <v>198.630498417215</v>
      </c>
      <c r="E105" s="62"/>
    </row>
    <row r="106" customFormat="false" ht="13.8" hidden="false" customHeight="false" outlineLevel="0" collapsed="false">
      <c r="A106" s="36"/>
      <c r="B106" s="60" t="s">
        <v>48</v>
      </c>
      <c r="C106" s="61" t="n">
        <v>0.03</v>
      </c>
      <c r="D106" s="58" t="n">
        <f aca="false">$D$99*C106</f>
        <v>198.630498417215</v>
      </c>
      <c r="E106" s="62"/>
    </row>
    <row r="107" customFormat="false" ht="13.8" hidden="false" customHeight="false" outlineLevel="0" collapsed="false">
      <c r="A107" s="36"/>
      <c r="B107" s="60"/>
      <c r="C107" s="61"/>
      <c r="D107" s="58"/>
      <c r="E107" s="62"/>
    </row>
    <row r="108" customFormat="false" ht="13.8" hidden="false" customHeight="false" outlineLevel="0" collapsed="false">
      <c r="A108" s="63"/>
      <c r="B108" s="64" t="s">
        <v>49</v>
      </c>
      <c r="C108" s="65" t="n">
        <f aca="false">SUM(C104:C107)</f>
        <v>0.0665</v>
      </c>
      <c r="D108" s="66" t="n">
        <f aca="false">SUM(D104:D107)</f>
        <v>440.297604824826</v>
      </c>
      <c r="E108" s="32"/>
    </row>
    <row r="109" customFormat="false" ht="13.8" hidden="false" customHeight="false" outlineLevel="0" collapsed="false">
      <c r="A109" s="36"/>
      <c r="B109" s="60"/>
      <c r="C109" s="67"/>
      <c r="D109" s="68"/>
      <c r="E109" s="60"/>
    </row>
    <row r="110" customFormat="false" ht="13.8" hidden="false" customHeight="false" outlineLevel="0" collapsed="false">
      <c r="A110" s="36"/>
      <c r="B110" s="64" t="s">
        <v>50</v>
      </c>
      <c r="C110" s="36"/>
      <c r="D110" s="66" t="n">
        <f aca="false">D108+D99</f>
        <v>7061.31421873198</v>
      </c>
      <c r="E110" s="60"/>
    </row>
    <row r="111" customFormat="false" ht="13.8" hidden="false" customHeight="false" outlineLevel="0" collapsed="false">
      <c r="A111" s="36"/>
      <c r="B111" s="64"/>
      <c r="C111" s="36"/>
      <c r="D111" s="66"/>
      <c r="E111" s="60"/>
    </row>
    <row r="112" customFormat="false" ht="13.8" hidden="false" customHeight="false" outlineLevel="0" collapsed="false">
      <c r="A112" s="36"/>
      <c r="B112" s="64"/>
      <c r="C112" s="36"/>
      <c r="D112" s="66"/>
      <c r="E112" s="60"/>
    </row>
    <row r="113" customFormat="false" ht="13.8" hidden="false" customHeight="false" outlineLevel="0" collapsed="false">
      <c r="A113" s="36"/>
      <c r="B113" s="64" t="s">
        <v>51</v>
      </c>
      <c r="C113" s="36" t="n">
        <v>12</v>
      </c>
      <c r="D113" s="66" t="n">
        <f aca="false">D110*C113</f>
        <v>84735.7706247837</v>
      </c>
      <c r="E113" s="60"/>
    </row>
    <row r="114" customFormat="false" ht="13.8" hidden="false" customHeight="false" outlineLevel="0" collapsed="false">
      <c r="A114" s="124"/>
      <c r="B114" s="121"/>
      <c r="C114" s="124"/>
      <c r="D114" s="123"/>
      <c r="E114" s="108"/>
    </row>
    <row r="115" customFormat="false" ht="15" hidden="false" customHeight="false" outlineLevel="0" collapsed="false">
      <c r="A115" s="124"/>
      <c r="B115" s="190" t="s">
        <v>182</v>
      </c>
      <c r="C115" s="124"/>
      <c r="D115" s="123"/>
      <c r="E115" s="108"/>
    </row>
    <row r="116" s="80" customFormat="true" ht="13.8" hidden="false" customHeight="false" outlineLevel="0" collapsed="false">
      <c r="AMH116" s="1"/>
      <c r="AMI116" s="1"/>
      <c r="AMJ116" s="1"/>
    </row>
    <row r="117" s="80" customFormat="true" ht="13.8" hidden="false" customHeight="false" outlineLevel="0" collapsed="false">
      <c r="D117" s="226"/>
      <c r="AMH117" s="1"/>
      <c r="AMI117" s="1"/>
      <c r="AMJ117" s="1"/>
    </row>
    <row r="118" s="80" customFormat="true" ht="13.8" hidden="false" customHeight="false" outlineLevel="0" collapsed="false">
      <c r="AMH118" s="1"/>
      <c r="AMI118" s="1"/>
      <c r="AMJ118" s="1"/>
    </row>
    <row r="119" s="80" customFormat="true" ht="13.8" hidden="false" customHeight="false" outlineLevel="0" collapsed="false">
      <c r="AMH119" s="1"/>
      <c r="AMI119" s="1"/>
      <c r="AMJ119" s="1"/>
    </row>
    <row r="120" s="80" customFormat="true" ht="13.8" hidden="false" customHeight="false" outlineLevel="0" collapsed="false">
      <c r="AMH120" s="1"/>
      <c r="AMI120" s="1"/>
      <c r="AMJ120" s="1"/>
    </row>
    <row r="121" s="80" customFormat="true" ht="13.8" hidden="false" customHeight="false" outlineLevel="0" collapsed="false">
      <c r="AMH121" s="1"/>
      <c r="AMI121" s="1"/>
      <c r="AMJ121" s="1"/>
    </row>
    <row r="122" s="80" customFormat="true" ht="13.8" hidden="false" customHeight="false" outlineLevel="0" collapsed="false">
      <c r="AMH122" s="1"/>
      <c r="AMI122" s="1"/>
      <c r="AMJ122" s="1"/>
    </row>
    <row r="123" s="80" customFormat="true" ht="13.8" hidden="false" customHeight="false" outlineLevel="0" collapsed="false">
      <c r="AMH123" s="1"/>
      <c r="AMI123" s="1"/>
      <c r="AMJ123" s="1"/>
    </row>
    <row r="124" s="80" customFormat="true" ht="13.8" hidden="false" customHeight="false" outlineLevel="0" collapsed="false">
      <c r="AMH124" s="1"/>
      <c r="AMI124" s="1"/>
      <c r="AMJ124" s="1"/>
    </row>
    <row r="125" s="80" customFormat="true" ht="13.8" hidden="false" customHeight="false" outlineLevel="0" collapsed="false">
      <c r="AMH125" s="1"/>
      <c r="AMI125" s="1"/>
      <c r="AMJ125" s="1"/>
    </row>
    <row r="126" s="80" customFormat="true" ht="13.8" hidden="false" customHeight="false" outlineLevel="0" collapsed="false">
      <c r="AMH126" s="1"/>
      <c r="AMI126" s="1"/>
      <c r="AMJ126" s="1"/>
    </row>
    <row r="127" s="80" customFormat="true" ht="13.8" hidden="false" customHeight="false" outlineLevel="0" collapsed="false">
      <c r="AMH127" s="1"/>
      <c r="AMI127" s="1"/>
      <c r="AMJ127" s="1"/>
    </row>
    <row r="128" s="80" customFormat="true" ht="13.8" hidden="false" customHeight="false" outlineLevel="0" collapsed="false">
      <c r="AMH128" s="1"/>
      <c r="AMI128" s="1"/>
      <c r="AMJ128" s="1"/>
    </row>
    <row r="129" s="80" customFormat="true" ht="13.8" hidden="false" customHeight="false" outlineLevel="0" collapsed="false">
      <c r="AMH129" s="1"/>
      <c r="AMI129" s="1"/>
      <c r="AMJ129" s="1"/>
    </row>
    <row r="130" s="80" customFormat="true" ht="13.8" hidden="false" customHeight="false" outlineLevel="0" collapsed="false">
      <c r="AMH130" s="1"/>
      <c r="AMI130" s="1"/>
      <c r="AMJ130" s="1"/>
    </row>
    <row r="131" s="80" customFormat="true" ht="13.8" hidden="false" customHeight="false" outlineLevel="0" collapsed="false">
      <c r="AMH131" s="1"/>
      <c r="AMI131" s="1"/>
      <c r="AMJ131" s="1"/>
    </row>
    <row r="132" s="80" customFormat="true" ht="13.8" hidden="false" customHeight="false" outlineLevel="0" collapsed="false">
      <c r="AMH132" s="1"/>
      <c r="AMI132" s="1"/>
      <c r="AMJ132" s="1"/>
    </row>
    <row r="133" s="80" customFormat="true" ht="13.8" hidden="false" customHeight="false" outlineLevel="0" collapsed="false">
      <c r="AMH133" s="1"/>
      <c r="AMI133" s="1"/>
      <c r="AMJ133" s="1"/>
    </row>
    <row r="134" s="80" customFormat="true" ht="13.8" hidden="false" customHeight="false" outlineLevel="0" collapsed="false">
      <c r="AMH134" s="1"/>
      <c r="AMI134" s="1"/>
      <c r="AMJ134" s="1"/>
    </row>
    <row r="135" s="80" customFormat="true" ht="13.8" hidden="false" customHeight="false" outlineLevel="0" collapsed="false">
      <c r="AMH135" s="1"/>
      <c r="AMI135" s="1"/>
      <c r="AMJ135" s="1"/>
    </row>
    <row r="136" s="80" customFormat="true" ht="13.8" hidden="false" customHeight="false" outlineLevel="0" collapsed="false">
      <c r="AMH136" s="1"/>
      <c r="AMI136" s="1"/>
      <c r="AMJ136" s="1"/>
    </row>
    <row r="137" s="80" customFormat="true" ht="13.8" hidden="false" customHeight="false" outlineLevel="0" collapsed="false">
      <c r="AMH137" s="1"/>
      <c r="AMI137" s="1"/>
      <c r="AMJ137" s="1"/>
    </row>
    <row r="138" s="80" customFormat="true" ht="13.8" hidden="false" customHeight="false" outlineLevel="0" collapsed="false">
      <c r="AMH138" s="1"/>
      <c r="AMI138" s="1"/>
      <c r="AMJ138" s="1"/>
    </row>
    <row r="139" s="80" customFormat="true" ht="13.8" hidden="false" customHeight="false" outlineLevel="0" collapsed="false">
      <c r="AMH139" s="1"/>
      <c r="AMI139" s="1"/>
      <c r="AMJ139" s="1"/>
    </row>
    <row r="140" s="80" customFormat="true" ht="13.8" hidden="false" customHeight="false" outlineLevel="0" collapsed="false">
      <c r="AMH140" s="1"/>
      <c r="AMI140" s="1"/>
      <c r="AMJ140" s="1"/>
    </row>
    <row r="141" s="80" customFormat="true" ht="13.8" hidden="false" customHeight="false" outlineLevel="0" collapsed="false">
      <c r="AMH141" s="1"/>
      <c r="AMI141" s="1"/>
      <c r="AMJ141" s="1"/>
    </row>
    <row r="142" s="80" customFormat="true" ht="13.8" hidden="false" customHeight="false" outlineLevel="0" collapsed="false">
      <c r="AMH142" s="1"/>
      <c r="AMI142" s="1"/>
      <c r="AMJ142" s="1"/>
    </row>
    <row r="143" s="80" customFormat="true" ht="13.8" hidden="false" customHeight="false" outlineLevel="0" collapsed="false">
      <c r="AMH143" s="1"/>
      <c r="AMI143" s="1"/>
      <c r="AMJ143" s="1"/>
    </row>
    <row r="144" s="80" customFormat="true" ht="13.8" hidden="false" customHeight="false" outlineLevel="0" collapsed="false">
      <c r="AMH144" s="1"/>
      <c r="AMI144" s="1"/>
      <c r="AMJ144" s="1"/>
    </row>
    <row r="145" s="80" customFormat="true" ht="13.8" hidden="false" customHeight="false" outlineLevel="0" collapsed="false">
      <c r="AMH145" s="1"/>
      <c r="AMI145" s="1"/>
      <c r="AMJ145" s="1"/>
    </row>
    <row r="146" s="80" customFormat="true" ht="13.8" hidden="false" customHeight="false" outlineLevel="0" collapsed="false">
      <c r="AMH146" s="1"/>
      <c r="AMI146" s="1"/>
      <c r="AMJ146" s="1"/>
    </row>
    <row r="147" s="80" customFormat="true" ht="13.8" hidden="false" customHeight="false" outlineLevel="0" collapsed="false">
      <c r="AMH147" s="1"/>
      <c r="AMI147" s="1"/>
      <c r="AMJ147" s="1"/>
    </row>
    <row r="148" s="80" customFormat="true" ht="13.8" hidden="false" customHeight="false" outlineLevel="0" collapsed="false">
      <c r="AMH148" s="1"/>
      <c r="AMI148" s="1"/>
      <c r="AMJ148" s="1"/>
    </row>
    <row r="149" s="80" customFormat="true" ht="13.8" hidden="false" customHeight="false" outlineLevel="0" collapsed="false">
      <c r="AMH149" s="1"/>
      <c r="AMI149" s="1"/>
      <c r="AMJ149" s="1"/>
    </row>
    <row r="150" s="80" customFormat="true" ht="13.8" hidden="false" customHeight="false" outlineLevel="0" collapsed="false">
      <c r="AMH150" s="1"/>
      <c r="AMI150" s="1"/>
      <c r="AMJ150" s="1"/>
    </row>
    <row r="151" s="80" customFormat="true" ht="13.8" hidden="false" customHeight="false" outlineLevel="0" collapsed="false">
      <c r="AMH151" s="1"/>
      <c r="AMI151" s="1"/>
      <c r="AMJ151" s="1"/>
    </row>
    <row r="152" s="80" customFormat="true" ht="13.8" hidden="false" customHeight="false" outlineLevel="0" collapsed="false">
      <c r="AMH152" s="1"/>
      <c r="AMI152" s="1"/>
      <c r="AMJ152" s="1"/>
    </row>
    <row r="153" s="80" customFormat="true" ht="13.8" hidden="false" customHeight="false" outlineLevel="0" collapsed="false">
      <c r="AMH153" s="1"/>
      <c r="AMI153" s="1"/>
      <c r="AMJ153" s="1"/>
    </row>
    <row r="154" s="80" customFormat="true" ht="13.8" hidden="false" customHeight="false" outlineLevel="0" collapsed="false">
      <c r="AMH154" s="1"/>
      <c r="AMI154" s="1"/>
      <c r="AMJ154" s="1"/>
    </row>
    <row r="155" s="80" customFormat="true" ht="13.8" hidden="false" customHeight="false" outlineLevel="0" collapsed="false">
      <c r="AMH155" s="1"/>
      <c r="AMI155" s="1"/>
      <c r="AMJ155" s="1"/>
    </row>
    <row r="156" s="80" customFormat="true" ht="13.8" hidden="false" customHeight="false" outlineLevel="0" collapsed="false">
      <c r="AMH156" s="1"/>
      <c r="AMI156" s="1"/>
      <c r="AMJ156" s="1"/>
    </row>
    <row r="157" s="80" customFormat="true" ht="13.8" hidden="false" customHeight="false" outlineLevel="0" collapsed="false">
      <c r="AMH157" s="1"/>
      <c r="AMI157" s="1"/>
      <c r="AMJ157" s="1"/>
    </row>
    <row r="158" s="80" customFormat="true" ht="13.8" hidden="false" customHeight="false" outlineLevel="0" collapsed="false">
      <c r="AMH158" s="1"/>
      <c r="AMI158" s="1"/>
      <c r="AMJ158" s="1"/>
    </row>
    <row r="159" s="80" customFormat="true" ht="13.8" hidden="false" customHeight="false" outlineLevel="0" collapsed="false">
      <c r="AMH159" s="1"/>
      <c r="AMI159" s="1"/>
      <c r="AMJ159" s="1"/>
    </row>
    <row r="160" s="80" customFormat="true" ht="13.8" hidden="false" customHeight="false" outlineLevel="0" collapsed="false">
      <c r="AMH160" s="1"/>
      <c r="AMI160" s="1"/>
      <c r="AMJ160" s="1"/>
    </row>
    <row r="161" s="80" customFormat="true" ht="13.8" hidden="false" customHeight="false" outlineLevel="0" collapsed="false">
      <c r="AMH161" s="1"/>
      <c r="AMI161" s="1"/>
      <c r="AMJ161" s="1"/>
    </row>
    <row r="162" s="80" customFormat="true" ht="13.8" hidden="false" customHeight="false" outlineLevel="0" collapsed="false">
      <c r="AMH162" s="1"/>
      <c r="AMI162" s="1"/>
      <c r="AMJ162" s="1"/>
    </row>
    <row r="163" s="80" customFormat="true" ht="13.8" hidden="false" customHeight="false" outlineLevel="0" collapsed="false">
      <c r="AMH163" s="1"/>
      <c r="AMI163" s="1"/>
      <c r="AMJ163" s="1"/>
    </row>
    <row r="164" s="80" customFormat="true" ht="13.8" hidden="false" customHeight="false" outlineLevel="0" collapsed="false">
      <c r="AMH164" s="1"/>
      <c r="AMI164" s="1"/>
      <c r="AMJ164" s="1"/>
    </row>
    <row r="165" s="80" customFormat="true" ht="13.8" hidden="false" customHeight="false" outlineLevel="0" collapsed="false">
      <c r="AMH165" s="1"/>
      <c r="AMI165" s="1"/>
      <c r="AMJ165" s="1"/>
    </row>
    <row r="166" s="80" customFormat="true" ht="13.8" hidden="false" customHeight="false" outlineLevel="0" collapsed="false">
      <c r="AMH166" s="1"/>
      <c r="AMI166" s="1"/>
      <c r="AMJ166" s="1"/>
    </row>
    <row r="167" s="80" customFormat="true" ht="13.8" hidden="false" customHeight="false" outlineLevel="0" collapsed="false">
      <c r="AMH167" s="1"/>
      <c r="AMI167" s="1"/>
      <c r="AMJ167" s="1"/>
    </row>
    <row r="168" s="80" customFormat="true" ht="13.8" hidden="false" customHeight="false" outlineLevel="0" collapsed="false">
      <c r="AMH168" s="1"/>
      <c r="AMI168" s="1"/>
      <c r="AMJ168" s="1"/>
    </row>
    <row r="169" s="80" customFormat="true" ht="13.8" hidden="false" customHeight="false" outlineLevel="0" collapsed="false">
      <c r="AMH169" s="1"/>
      <c r="AMI169" s="1"/>
      <c r="AMJ169" s="1"/>
    </row>
    <row r="170" s="80" customFormat="true" ht="13.8" hidden="false" customHeight="false" outlineLevel="0" collapsed="false">
      <c r="AMH170" s="1"/>
      <c r="AMI170" s="1"/>
      <c r="AMJ170" s="1"/>
    </row>
    <row r="171" s="80" customFormat="true" ht="13.8" hidden="false" customHeight="false" outlineLevel="0" collapsed="false">
      <c r="AMH171" s="1"/>
      <c r="AMI171" s="1"/>
      <c r="AMJ171" s="1"/>
    </row>
    <row r="172" s="80" customFormat="true" ht="13.8" hidden="false" customHeight="false" outlineLevel="0" collapsed="false">
      <c r="AMH172" s="1"/>
      <c r="AMI172" s="1"/>
      <c r="AMJ172" s="1"/>
    </row>
    <row r="173" s="80" customFormat="true" ht="13.8" hidden="false" customHeight="false" outlineLevel="0" collapsed="false">
      <c r="AMH173" s="1"/>
      <c r="AMI173" s="1"/>
      <c r="AMJ173" s="1"/>
    </row>
    <row r="174" s="80" customFormat="true" ht="13.8" hidden="false" customHeight="false" outlineLevel="0" collapsed="false">
      <c r="AMH174" s="1"/>
      <c r="AMI174" s="1"/>
      <c r="AMJ174" s="1"/>
    </row>
    <row r="175" s="80" customFormat="true" ht="13.8" hidden="false" customHeight="false" outlineLevel="0" collapsed="false">
      <c r="AMH175" s="1"/>
      <c r="AMI175" s="1"/>
      <c r="AMJ175" s="1"/>
    </row>
    <row r="176" s="80" customFormat="true" ht="13.8" hidden="false" customHeight="false" outlineLevel="0" collapsed="false">
      <c r="AMH176" s="1"/>
      <c r="AMI176" s="1"/>
      <c r="AMJ176" s="1"/>
    </row>
    <row r="177" s="80" customFormat="true" ht="13.8" hidden="false" customHeight="false" outlineLevel="0" collapsed="false">
      <c r="AMH177" s="1"/>
      <c r="AMI177" s="1"/>
      <c r="AMJ177" s="1"/>
    </row>
    <row r="178" s="80" customFormat="true" ht="13.8" hidden="false" customHeight="false" outlineLevel="0" collapsed="false">
      <c r="AMH178" s="1"/>
      <c r="AMI178" s="1"/>
      <c r="AMJ178" s="1"/>
    </row>
    <row r="179" s="80" customFormat="true" ht="13.8" hidden="false" customHeight="false" outlineLevel="0" collapsed="false">
      <c r="AMH179" s="1"/>
      <c r="AMI179" s="1"/>
      <c r="AMJ179" s="1"/>
    </row>
    <row r="180" s="80" customFormat="true" ht="13.8" hidden="false" customHeight="false" outlineLevel="0" collapsed="false">
      <c r="AMH180" s="1"/>
      <c r="AMI180" s="1"/>
      <c r="AMJ180" s="1"/>
    </row>
    <row r="181" s="80" customFormat="true" ht="13.8" hidden="false" customHeight="false" outlineLevel="0" collapsed="false">
      <c r="AMH181" s="1"/>
      <c r="AMI181" s="1"/>
      <c r="AMJ181" s="1"/>
    </row>
    <row r="182" s="80" customFormat="true" ht="13.8" hidden="false" customHeight="false" outlineLevel="0" collapsed="false">
      <c r="AMH182" s="1"/>
      <c r="AMI182" s="1"/>
      <c r="AMJ182" s="1"/>
    </row>
    <row r="183" s="80" customFormat="true" ht="13.8" hidden="false" customHeight="false" outlineLevel="0" collapsed="false">
      <c r="AMH183" s="1"/>
      <c r="AMI183" s="1"/>
      <c r="AMJ183" s="1"/>
    </row>
    <row r="184" s="80" customFormat="true" ht="13.8" hidden="false" customHeight="false" outlineLevel="0" collapsed="false">
      <c r="AMH184" s="1"/>
      <c r="AMI184" s="1"/>
      <c r="AMJ184" s="1"/>
    </row>
    <row r="185" s="80" customFormat="true" ht="13.8" hidden="false" customHeight="false" outlineLevel="0" collapsed="false">
      <c r="AMH185" s="1"/>
      <c r="AMI185" s="1"/>
      <c r="AMJ185" s="1"/>
    </row>
    <row r="186" s="80" customFormat="true" ht="13.8" hidden="false" customHeight="false" outlineLevel="0" collapsed="false">
      <c r="AMH186" s="1"/>
      <c r="AMI186" s="1"/>
      <c r="AMJ186" s="1"/>
    </row>
    <row r="187" s="80" customFormat="true" ht="13.8" hidden="false" customHeight="false" outlineLevel="0" collapsed="false">
      <c r="AMH187" s="1"/>
      <c r="AMI187" s="1"/>
      <c r="AMJ187" s="1"/>
    </row>
    <row r="188" s="80" customFormat="true" ht="13.8" hidden="false" customHeight="false" outlineLevel="0" collapsed="false">
      <c r="AMH188" s="1"/>
      <c r="AMI188" s="1"/>
      <c r="AMJ188" s="1"/>
    </row>
    <row r="189" s="80" customFormat="true" ht="13.8" hidden="false" customHeight="false" outlineLevel="0" collapsed="false">
      <c r="AMH189" s="1"/>
      <c r="AMI189" s="1"/>
      <c r="AMJ189" s="1"/>
    </row>
    <row r="190" s="80" customFormat="true" ht="13.8" hidden="false" customHeight="false" outlineLevel="0" collapsed="false">
      <c r="AMH190" s="1"/>
      <c r="AMI190" s="1"/>
      <c r="AMJ190" s="1"/>
    </row>
    <row r="191" s="80" customFormat="true" ht="13.8" hidden="false" customHeight="false" outlineLevel="0" collapsed="false">
      <c r="AMH191" s="1"/>
      <c r="AMI191" s="1"/>
      <c r="AMJ191" s="1"/>
    </row>
    <row r="192" s="80" customFormat="true" ht="13.8" hidden="false" customHeight="false" outlineLevel="0" collapsed="false">
      <c r="AMH192" s="1"/>
      <c r="AMI192" s="1"/>
      <c r="AMJ192" s="1"/>
    </row>
    <row r="193" s="80" customFormat="true" ht="13.8" hidden="false" customHeight="false" outlineLevel="0" collapsed="false">
      <c r="AMH193" s="1"/>
      <c r="AMI193" s="1"/>
      <c r="AMJ193" s="1"/>
    </row>
    <row r="194" s="80" customFormat="true" ht="13.8" hidden="false" customHeight="false" outlineLevel="0" collapsed="false">
      <c r="AMH194" s="1"/>
      <c r="AMI194" s="1"/>
      <c r="AMJ194" s="1"/>
    </row>
    <row r="195" s="80" customFormat="true" ht="13.8" hidden="false" customHeight="false" outlineLevel="0" collapsed="false">
      <c r="AMH195" s="1"/>
      <c r="AMI195" s="1"/>
      <c r="AMJ195" s="1"/>
    </row>
    <row r="196" s="80" customFormat="true" ht="13.8" hidden="false" customHeight="false" outlineLevel="0" collapsed="false">
      <c r="AMH196" s="1"/>
      <c r="AMI196" s="1"/>
      <c r="AMJ196" s="1"/>
    </row>
    <row r="197" s="80" customFormat="true" ht="13.8" hidden="false" customHeight="false" outlineLevel="0" collapsed="false">
      <c r="AMH197" s="1"/>
      <c r="AMI197" s="1"/>
      <c r="AMJ197" s="1"/>
    </row>
    <row r="198" s="80" customFormat="true" ht="13.8" hidden="false" customHeight="false" outlineLevel="0" collapsed="false">
      <c r="AMH198" s="1"/>
      <c r="AMI198" s="1"/>
      <c r="AMJ198" s="1"/>
    </row>
    <row r="199" s="80" customFormat="true" ht="13.8" hidden="false" customHeight="false" outlineLevel="0" collapsed="false">
      <c r="AMH199" s="1"/>
      <c r="AMI199" s="1"/>
      <c r="AMJ199" s="1"/>
    </row>
    <row r="200" s="80" customFormat="true" ht="13.8" hidden="false" customHeight="false" outlineLevel="0" collapsed="false">
      <c r="AMH200" s="1"/>
      <c r="AMI200" s="1"/>
      <c r="AMJ200" s="1"/>
    </row>
    <row r="201" s="80" customFormat="true" ht="13.8" hidden="false" customHeight="false" outlineLevel="0" collapsed="false">
      <c r="AMH201" s="1"/>
      <c r="AMI201" s="1"/>
      <c r="AMJ201" s="1"/>
    </row>
    <row r="202" s="80" customFormat="true" ht="13.8" hidden="false" customHeight="false" outlineLevel="0" collapsed="false">
      <c r="AMH202" s="1"/>
      <c r="AMI202" s="1"/>
      <c r="AMJ202" s="1"/>
    </row>
    <row r="203" s="80" customFormat="true" ht="13.8" hidden="false" customHeight="false" outlineLevel="0" collapsed="false">
      <c r="AMH203" s="1"/>
      <c r="AMI203" s="1"/>
      <c r="AMJ203" s="1"/>
    </row>
    <row r="204" s="80" customFormat="true" ht="13.8" hidden="false" customHeight="false" outlineLevel="0" collapsed="false">
      <c r="AMH204" s="1"/>
      <c r="AMI204" s="1"/>
      <c r="AMJ204" s="1"/>
    </row>
    <row r="205" s="80" customFormat="true" ht="13.8" hidden="false" customHeight="false" outlineLevel="0" collapsed="false">
      <c r="AMH205" s="1"/>
      <c r="AMI205" s="1"/>
      <c r="AMJ205" s="1"/>
    </row>
    <row r="206" s="80" customFormat="true" ht="13.8" hidden="false" customHeight="false" outlineLevel="0" collapsed="false">
      <c r="AMH206" s="1"/>
      <c r="AMI206" s="1"/>
      <c r="AMJ206" s="1"/>
    </row>
    <row r="207" s="80" customFormat="true" ht="13.8" hidden="false" customHeight="false" outlineLevel="0" collapsed="false">
      <c r="AMH207" s="1"/>
      <c r="AMI207" s="1"/>
      <c r="AMJ207" s="1"/>
    </row>
    <row r="208" s="80" customFormat="true" ht="13.8" hidden="false" customHeight="false" outlineLevel="0" collapsed="false">
      <c r="AMH208" s="1"/>
      <c r="AMI208" s="1"/>
      <c r="AMJ208" s="1"/>
    </row>
    <row r="209" s="80" customFormat="true" ht="13.8" hidden="false" customHeight="false" outlineLevel="0" collapsed="false">
      <c r="AMH209" s="1"/>
      <c r="AMI209" s="1"/>
      <c r="AMJ209" s="1"/>
    </row>
    <row r="210" s="80" customFormat="true" ht="13.8" hidden="false" customHeight="false" outlineLevel="0" collapsed="false">
      <c r="AMH210" s="1"/>
      <c r="AMI210" s="1"/>
      <c r="AMJ210" s="1"/>
    </row>
    <row r="211" s="80" customFormat="true" ht="13.8" hidden="false" customHeight="false" outlineLevel="0" collapsed="false">
      <c r="AMH211" s="1"/>
      <c r="AMI211" s="1"/>
      <c r="AMJ211" s="1"/>
    </row>
    <row r="212" s="80" customFormat="true" ht="13.8" hidden="false" customHeight="false" outlineLevel="0" collapsed="false">
      <c r="AMH212" s="1"/>
      <c r="AMI212" s="1"/>
      <c r="AMJ212" s="1"/>
    </row>
    <row r="213" s="80" customFormat="true" ht="13.8" hidden="false" customHeight="false" outlineLevel="0" collapsed="false">
      <c r="AMH213" s="1"/>
      <c r="AMI213" s="1"/>
      <c r="AMJ213" s="1"/>
    </row>
    <row r="214" s="80" customFormat="true" ht="13.8" hidden="false" customHeight="false" outlineLevel="0" collapsed="false">
      <c r="AMH214" s="1"/>
      <c r="AMI214" s="1"/>
      <c r="AMJ214" s="1"/>
    </row>
    <row r="215" s="80" customFormat="true" ht="13.8" hidden="false" customHeight="false" outlineLevel="0" collapsed="false">
      <c r="AMH215" s="1"/>
      <c r="AMI215" s="1"/>
      <c r="AMJ215" s="1"/>
    </row>
    <row r="216" s="80" customFormat="true" ht="13.8" hidden="false" customHeight="false" outlineLevel="0" collapsed="false">
      <c r="AMH216" s="1"/>
      <c r="AMI216" s="1"/>
      <c r="AMJ216" s="1"/>
    </row>
    <row r="217" s="80" customFormat="true" ht="13.8" hidden="false" customHeight="false" outlineLevel="0" collapsed="false">
      <c r="AMH217" s="1"/>
      <c r="AMI217" s="1"/>
      <c r="AMJ217" s="1"/>
    </row>
    <row r="218" s="80" customFormat="true" ht="13.8" hidden="false" customHeight="false" outlineLevel="0" collapsed="false">
      <c r="AMH218" s="1"/>
      <c r="AMI218" s="1"/>
      <c r="AMJ218" s="1"/>
    </row>
    <row r="219" s="80" customFormat="true" ht="13.8" hidden="false" customHeight="false" outlineLevel="0" collapsed="false">
      <c r="AMH219" s="1"/>
      <c r="AMI219" s="1"/>
      <c r="AMJ219" s="1"/>
    </row>
    <row r="220" s="80" customFormat="true" ht="13.8" hidden="false" customHeight="false" outlineLevel="0" collapsed="false">
      <c r="AMH220" s="1"/>
      <c r="AMI220" s="1"/>
      <c r="AMJ220" s="1"/>
    </row>
    <row r="221" s="80" customFormat="true" ht="13.8" hidden="false" customHeight="false" outlineLevel="0" collapsed="false">
      <c r="AMH221" s="1"/>
      <c r="AMI221" s="1"/>
      <c r="AMJ221" s="1"/>
    </row>
    <row r="222" s="80" customFormat="true" ht="13.8" hidden="false" customHeight="false" outlineLevel="0" collapsed="false">
      <c r="AMH222" s="1"/>
      <c r="AMI222" s="1"/>
      <c r="AMJ222" s="1"/>
    </row>
    <row r="223" s="80" customFormat="true" ht="13.8" hidden="false" customHeight="false" outlineLevel="0" collapsed="false">
      <c r="AMH223" s="1"/>
      <c r="AMI223" s="1"/>
      <c r="AMJ223" s="1"/>
    </row>
    <row r="224" s="80" customFormat="true" ht="13.8" hidden="false" customHeight="false" outlineLevel="0" collapsed="false">
      <c r="AMH224" s="1"/>
      <c r="AMI224" s="1"/>
      <c r="AMJ224" s="1"/>
    </row>
    <row r="225" s="80" customFormat="true" ht="13.8" hidden="false" customHeight="false" outlineLevel="0" collapsed="false">
      <c r="AMH225" s="1"/>
      <c r="AMI225" s="1"/>
      <c r="AMJ225" s="1"/>
    </row>
    <row r="226" s="80" customFormat="true" ht="13.8" hidden="false" customHeight="false" outlineLevel="0" collapsed="false">
      <c r="AMH226" s="1"/>
      <c r="AMI226" s="1"/>
      <c r="AMJ226" s="1"/>
    </row>
    <row r="227" s="80" customFormat="true" ht="13.8" hidden="false" customHeight="false" outlineLevel="0" collapsed="false">
      <c r="AMH227" s="1"/>
      <c r="AMI227" s="1"/>
      <c r="AMJ227" s="1"/>
    </row>
    <row r="228" s="80" customFormat="true" ht="13.8" hidden="false" customHeight="false" outlineLevel="0" collapsed="false">
      <c r="AMH228" s="1"/>
      <c r="AMI228" s="1"/>
      <c r="AMJ228" s="1"/>
    </row>
    <row r="229" s="80" customFormat="true" ht="13.8" hidden="false" customHeight="false" outlineLevel="0" collapsed="false">
      <c r="AMH229" s="1"/>
      <c r="AMI229" s="1"/>
      <c r="AMJ229" s="1"/>
    </row>
    <row r="230" s="80" customFormat="true" ht="13.8" hidden="false" customHeight="false" outlineLevel="0" collapsed="false">
      <c r="AMH230" s="1"/>
      <c r="AMI230" s="1"/>
      <c r="AMJ230" s="1"/>
    </row>
    <row r="231" s="80" customFormat="true" ht="13.8" hidden="false" customHeight="false" outlineLevel="0" collapsed="false">
      <c r="AMH231" s="1"/>
      <c r="AMI231" s="1"/>
      <c r="AMJ231" s="1"/>
    </row>
    <row r="232" s="80" customFormat="true" ht="13.8" hidden="false" customHeight="false" outlineLevel="0" collapsed="false">
      <c r="AMH232" s="1"/>
      <c r="AMI232" s="1"/>
      <c r="AMJ232" s="1"/>
    </row>
    <row r="233" s="80" customFormat="true" ht="13.8" hidden="false" customHeight="false" outlineLevel="0" collapsed="false">
      <c r="AMH233" s="1"/>
      <c r="AMI233" s="1"/>
      <c r="AMJ233" s="1"/>
    </row>
    <row r="234" s="80" customFormat="true" ht="13.8" hidden="false" customHeight="false" outlineLevel="0" collapsed="false">
      <c r="AMH234" s="1"/>
      <c r="AMI234" s="1"/>
      <c r="AMJ234" s="1"/>
    </row>
    <row r="235" s="80" customFormat="true" ht="13.8" hidden="false" customHeight="false" outlineLevel="0" collapsed="false">
      <c r="AMH235" s="1"/>
      <c r="AMI235" s="1"/>
      <c r="AMJ235" s="1"/>
    </row>
    <row r="236" s="80" customFormat="true" ht="13.8" hidden="false" customHeight="false" outlineLevel="0" collapsed="false">
      <c r="AMH236" s="1"/>
      <c r="AMI236" s="1"/>
      <c r="AMJ236" s="1"/>
    </row>
    <row r="237" s="80" customFormat="true" ht="13.8" hidden="false" customHeight="false" outlineLevel="0" collapsed="false">
      <c r="AMH237" s="1"/>
      <c r="AMI237" s="1"/>
      <c r="AMJ237" s="1"/>
    </row>
    <row r="238" s="80" customFormat="true" ht="13.8" hidden="false" customHeight="false" outlineLevel="0" collapsed="false">
      <c r="AMH238" s="1"/>
      <c r="AMI238" s="1"/>
      <c r="AMJ238" s="1"/>
    </row>
    <row r="239" s="80" customFormat="true" ht="13.8" hidden="false" customHeight="false" outlineLevel="0" collapsed="false">
      <c r="AMH239" s="1"/>
      <c r="AMI239" s="1"/>
      <c r="AMJ239" s="1"/>
    </row>
    <row r="240" s="80" customFormat="true" ht="13.8" hidden="false" customHeight="false" outlineLevel="0" collapsed="false">
      <c r="AMH240" s="1"/>
      <c r="AMI240" s="1"/>
      <c r="AMJ240" s="1"/>
    </row>
    <row r="241" s="80" customFormat="true" ht="13.8" hidden="false" customHeight="false" outlineLevel="0" collapsed="false">
      <c r="AMH241" s="1"/>
      <c r="AMI241" s="1"/>
      <c r="AMJ241" s="1"/>
    </row>
    <row r="242" s="80" customFormat="true" ht="13.8" hidden="false" customHeight="false" outlineLevel="0" collapsed="false">
      <c r="AMH242" s="1"/>
      <c r="AMI242" s="1"/>
      <c r="AMJ242" s="1"/>
    </row>
    <row r="243" s="80" customFormat="true" ht="13.8" hidden="false" customHeight="false" outlineLevel="0" collapsed="false">
      <c r="AMH243" s="1"/>
      <c r="AMI243" s="1"/>
      <c r="AMJ243" s="1"/>
    </row>
    <row r="244" s="80" customFormat="true" ht="13.8" hidden="false" customHeight="false" outlineLevel="0" collapsed="false">
      <c r="AMH244" s="1"/>
      <c r="AMI244" s="1"/>
      <c r="AMJ244" s="1"/>
    </row>
    <row r="245" s="80" customFormat="true" ht="13.8" hidden="false" customHeight="false" outlineLevel="0" collapsed="false">
      <c r="AMH245" s="1"/>
      <c r="AMI245" s="1"/>
      <c r="AMJ245" s="1"/>
    </row>
    <row r="246" s="80" customFormat="true" ht="13.8" hidden="false" customHeight="false" outlineLevel="0" collapsed="false">
      <c r="AMH246" s="1"/>
      <c r="AMI246" s="1"/>
      <c r="AMJ246" s="1"/>
    </row>
    <row r="247" s="80" customFormat="true" ht="13.8" hidden="false" customHeight="false" outlineLevel="0" collapsed="false">
      <c r="AMH247" s="1"/>
      <c r="AMI247" s="1"/>
      <c r="AMJ247" s="1"/>
    </row>
    <row r="248" s="80" customFormat="true" ht="13.8" hidden="false" customHeight="false" outlineLevel="0" collapsed="false">
      <c r="AMH248" s="1"/>
      <c r="AMI248" s="1"/>
      <c r="AMJ248" s="1"/>
    </row>
    <row r="249" s="80" customFormat="true" ht="13.8" hidden="false" customHeight="false" outlineLevel="0" collapsed="false">
      <c r="AMH249" s="1"/>
      <c r="AMI249" s="1"/>
      <c r="AMJ249" s="1"/>
    </row>
    <row r="250" s="80" customFormat="true" ht="13.8" hidden="false" customHeight="false" outlineLevel="0" collapsed="false">
      <c r="AMH250" s="1"/>
      <c r="AMI250" s="1"/>
      <c r="AMJ250" s="1"/>
    </row>
    <row r="251" s="80" customFormat="true" ht="13.8" hidden="false" customHeight="false" outlineLevel="0" collapsed="false">
      <c r="AMH251" s="1"/>
      <c r="AMI251" s="1"/>
      <c r="AMJ251" s="1"/>
    </row>
    <row r="252" s="80" customFormat="true" ht="13.8" hidden="false" customHeight="false" outlineLevel="0" collapsed="false">
      <c r="AMH252" s="1"/>
      <c r="AMI252" s="1"/>
      <c r="AMJ252" s="1"/>
    </row>
    <row r="253" s="80" customFormat="true" ht="13.8" hidden="false" customHeight="false" outlineLevel="0" collapsed="false">
      <c r="AMH253" s="1"/>
      <c r="AMI253" s="1"/>
      <c r="AMJ253" s="1"/>
    </row>
    <row r="254" s="80" customFormat="true" ht="13.8" hidden="false" customHeight="false" outlineLevel="0" collapsed="false">
      <c r="AMH254" s="1"/>
      <c r="AMI254" s="1"/>
      <c r="AMJ254" s="1"/>
    </row>
    <row r="255" s="80" customFormat="true" ht="13.8" hidden="false" customHeight="false" outlineLevel="0" collapsed="false">
      <c r="AMH255" s="1"/>
      <c r="AMI255" s="1"/>
      <c r="AMJ255" s="1"/>
    </row>
    <row r="256" s="80" customFormat="true" ht="13.8" hidden="false" customHeight="false" outlineLevel="0" collapsed="false">
      <c r="AMH256" s="1"/>
      <c r="AMI256" s="1"/>
      <c r="AMJ256" s="1"/>
    </row>
    <row r="257" s="80" customFormat="true" ht="13.8" hidden="false" customHeight="false" outlineLevel="0" collapsed="false">
      <c r="AMH257" s="1"/>
      <c r="AMI257" s="1"/>
      <c r="AMJ257" s="1"/>
    </row>
    <row r="258" s="80" customFormat="true" ht="13.8" hidden="false" customHeight="false" outlineLevel="0" collapsed="false">
      <c r="AMH258" s="1"/>
      <c r="AMI258" s="1"/>
      <c r="AMJ258" s="1"/>
    </row>
    <row r="259" s="80" customFormat="true" ht="13.8" hidden="false" customHeight="false" outlineLevel="0" collapsed="false">
      <c r="AMH259" s="1"/>
      <c r="AMI259" s="1"/>
      <c r="AMJ259" s="1"/>
    </row>
    <row r="260" s="80" customFormat="true" ht="13.8" hidden="false" customHeight="false" outlineLevel="0" collapsed="false">
      <c r="AMH260" s="1"/>
      <c r="AMI260" s="1"/>
      <c r="AMJ260" s="1"/>
    </row>
    <row r="261" s="80" customFormat="true" ht="13.8" hidden="false" customHeight="false" outlineLevel="0" collapsed="false">
      <c r="AMH261" s="1"/>
      <c r="AMI261" s="1"/>
      <c r="AMJ261" s="1"/>
    </row>
    <row r="262" s="80" customFormat="true" ht="13.8" hidden="false" customHeight="false" outlineLevel="0" collapsed="false">
      <c r="AMH262" s="1"/>
      <c r="AMI262" s="1"/>
      <c r="AMJ262" s="1"/>
    </row>
    <row r="263" s="80" customFormat="true" ht="13.8" hidden="false" customHeight="false" outlineLevel="0" collapsed="false">
      <c r="AMH263" s="1"/>
      <c r="AMI263" s="1"/>
      <c r="AMJ263" s="1"/>
    </row>
    <row r="264" s="80" customFormat="true" ht="13.8" hidden="false" customHeight="false" outlineLevel="0" collapsed="false">
      <c r="AMH264" s="1"/>
      <c r="AMI264" s="1"/>
      <c r="AMJ264" s="1"/>
    </row>
    <row r="265" s="80" customFormat="true" ht="13.8" hidden="false" customHeight="false" outlineLevel="0" collapsed="false">
      <c r="AMH265" s="1"/>
      <c r="AMI265" s="1"/>
      <c r="AMJ265" s="1"/>
    </row>
    <row r="266" s="80" customFormat="true" ht="13.8" hidden="false" customHeight="false" outlineLevel="0" collapsed="false">
      <c r="AMH266" s="1"/>
      <c r="AMI266" s="1"/>
      <c r="AMJ266" s="1"/>
    </row>
    <row r="267" s="80" customFormat="true" ht="13.8" hidden="false" customHeight="false" outlineLevel="0" collapsed="false">
      <c r="AMH267" s="1"/>
      <c r="AMI267" s="1"/>
      <c r="AMJ267" s="1"/>
    </row>
    <row r="268" s="80" customFormat="true" ht="13.8" hidden="false" customHeight="false" outlineLevel="0" collapsed="false">
      <c r="AMH268" s="1"/>
      <c r="AMI268" s="1"/>
      <c r="AMJ268" s="1"/>
    </row>
    <row r="269" s="80" customFormat="true" ht="13.8" hidden="false" customHeight="false" outlineLevel="0" collapsed="false">
      <c r="AMH269" s="1"/>
      <c r="AMI269" s="1"/>
      <c r="AMJ269" s="1"/>
    </row>
    <row r="270" s="80" customFormat="true" ht="13.8" hidden="false" customHeight="false" outlineLevel="0" collapsed="false">
      <c r="AMH270" s="1"/>
      <c r="AMI270" s="1"/>
      <c r="AMJ270" s="1"/>
    </row>
    <row r="271" s="80" customFormat="true" ht="13.8" hidden="false" customHeight="false" outlineLevel="0" collapsed="false">
      <c r="AMH271" s="1"/>
      <c r="AMI271" s="1"/>
      <c r="AMJ271" s="1"/>
    </row>
    <row r="272" s="80" customFormat="true" ht="13.8" hidden="false" customHeight="false" outlineLevel="0" collapsed="false">
      <c r="AMH272" s="1"/>
      <c r="AMI272" s="1"/>
      <c r="AMJ272" s="1"/>
    </row>
    <row r="273" s="80" customFormat="true" ht="13.8" hidden="false" customHeight="false" outlineLevel="0" collapsed="false">
      <c r="AMH273" s="1"/>
      <c r="AMI273" s="1"/>
      <c r="AMJ273" s="1"/>
    </row>
    <row r="274" s="80" customFormat="true" ht="13.8" hidden="false" customHeight="false" outlineLevel="0" collapsed="false">
      <c r="AMH274" s="1"/>
      <c r="AMI274" s="1"/>
      <c r="AMJ274" s="1"/>
    </row>
    <row r="275" s="80" customFormat="true" ht="13.8" hidden="false" customHeight="false" outlineLevel="0" collapsed="false">
      <c r="AMH275" s="1"/>
      <c r="AMI275" s="1"/>
      <c r="AMJ275" s="1"/>
    </row>
    <row r="276" s="80" customFormat="true" ht="13.8" hidden="false" customHeight="false" outlineLevel="0" collapsed="false">
      <c r="AMH276" s="1"/>
      <c r="AMI276" s="1"/>
      <c r="AMJ276" s="1"/>
    </row>
    <row r="277" s="80" customFormat="true" ht="13.8" hidden="false" customHeight="false" outlineLevel="0" collapsed="false">
      <c r="AMH277" s="1"/>
      <c r="AMI277" s="1"/>
      <c r="AMJ277" s="1"/>
    </row>
    <row r="278" s="80" customFormat="true" ht="13.8" hidden="false" customHeight="false" outlineLevel="0" collapsed="false">
      <c r="AMH278" s="1"/>
      <c r="AMI278" s="1"/>
      <c r="AMJ278" s="1"/>
    </row>
    <row r="279" s="80" customFormat="true" ht="13.8" hidden="false" customHeight="false" outlineLevel="0" collapsed="false">
      <c r="AMH279" s="1"/>
      <c r="AMI279" s="1"/>
      <c r="AMJ279" s="1"/>
    </row>
    <row r="280" s="80" customFormat="true" ht="13.8" hidden="false" customHeight="false" outlineLevel="0" collapsed="false">
      <c r="AMH280" s="1"/>
      <c r="AMI280" s="1"/>
      <c r="AMJ280" s="1"/>
    </row>
    <row r="281" s="80" customFormat="true" ht="13.8" hidden="false" customHeight="false" outlineLevel="0" collapsed="false">
      <c r="AMH281" s="1"/>
      <c r="AMI281" s="1"/>
      <c r="AMJ281" s="1"/>
    </row>
    <row r="282" s="80" customFormat="true" ht="13.8" hidden="false" customHeight="false" outlineLevel="0" collapsed="false">
      <c r="AMH282" s="1"/>
      <c r="AMI282" s="1"/>
      <c r="AMJ282" s="1"/>
    </row>
    <row r="283" s="80" customFormat="true" ht="13.8" hidden="false" customHeight="false" outlineLevel="0" collapsed="false">
      <c r="AMH283" s="1"/>
      <c r="AMI283" s="1"/>
      <c r="AMJ283" s="1"/>
    </row>
    <row r="284" s="80" customFormat="true" ht="13.8" hidden="false" customHeight="false" outlineLevel="0" collapsed="false">
      <c r="AMH284" s="1"/>
      <c r="AMI284" s="1"/>
      <c r="AMJ284" s="1"/>
    </row>
    <row r="285" s="80" customFormat="true" ht="13.8" hidden="false" customHeight="false" outlineLevel="0" collapsed="false">
      <c r="AMH285" s="1"/>
      <c r="AMI285" s="1"/>
      <c r="AMJ285" s="1"/>
    </row>
    <row r="286" s="80" customFormat="true" ht="13.8" hidden="false" customHeight="false" outlineLevel="0" collapsed="false">
      <c r="AMH286" s="1"/>
      <c r="AMI286" s="1"/>
      <c r="AMJ286" s="1"/>
    </row>
    <row r="287" s="80" customFormat="true" ht="13.8" hidden="false" customHeight="false" outlineLevel="0" collapsed="false">
      <c r="AMH287" s="1"/>
      <c r="AMI287" s="1"/>
      <c r="AMJ287" s="1"/>
    </row>
    <row r="288" s="80" customFormat="true" ht="13.8" hidden="false" customHeight="false" outlineLevel="0" collapsed="false">
      <c r="AMH288" s="1"/>
      <c r="AMI288" s="1"/>
      <c r="AMJ288" s="1"/>
    </row>
    <row r="289" s="80" customFormat="true" ht="13.8" hidden="false" customHeight="false" outlineLevel="0" collapsed="false">
      <c r="AMH289" s="1"/>
      <c r="AMI289" s="1"/>
      <c r="AMJ289" s="1"/>
    </row>
    <row r="290" s="80" customFormat="true" ht="13.8" hidden="false" customHeight="false" outlineLevel="0" collapsed="false">
      <c r="AMH290" s="1"/>
      <c r="AMI290" s="1"/>
      <c r="AMJ290" s="1"/>
    </row>
    <row r="291" s="80" customFormat="true" ht="13.8" hidden="false" customHeight="false" outlineLevel="0" collapsed="false">
      <c r="AMH291" s="1"/>
      <c r="AMI291" s="1"/>
      <c r="AMJ291" s="1"/>
    </row>
    <row r="292" s="80" customFormat="true" ht="13.8" hidden="false" customHeight="false" outlineLevel="0" collapsed="false">
      <c r="AMH292" s="1"/>
      <c r="AMI292" s="1"/>
      <c r="AMJ292" s="1"/>
    </row>
    <row r="293" s="80" customFormat="true" ht="13.8" hidden="false" customHeight="false" outlineLevel="0" collapsed="false">
      <c r="AMH293" s="1"/>
      <c r="AMI293" s="1"/>
      <c r="AMJ293" s="1"/>
    </row>
    <row r="294" s="80" customFormat="true" ht="13.8" hidden="false" customHeight="false" outlineLevel="0" collapsed="false">
      <c r="AMH294" s="1"/>
      <c r="AMI294" s="1"/>
      <c r="AMJ294" s="1"/>
    </row>
    <row r="295" s="80" customFormat="true" ht="13.8" hidden="false" customHeight="false" outlineLevel="0" collapsed="false">
      <c r="AMH295" s="1"/>
      <c r="AMI295" s="1"/>
      <c r="AMJ295" s="1"/>
    </row>
    <row r="296" s="80" customFormat="true" ht="13.8" hidden="false" customHeight="false" outlineLevel="0" collapsed="false">
      <c r="AMH296" s="1"/>
      <c r="AMI296" s="1"/>
      <c r="AMJ296" s="1"/>
    </row>
    <row r="297" s="80" customFormat="true" ht="13.8" hidden="false" customHeight="false" outlineLevel="0" collapsed="false">
      <c r="AMH297" s="1"/>
      <c r="AMI297" s="1"/>
      <c r="AMJ297" s="1"/>
    </row>
    <row r="298" s="80" customFormat="true" ht="13.8" hidden="false" customHeight="false" outlineLevel="0" collapsed="false">
      <c r="AMH298" s="1"/>
      <c r="AMI298" s="1"/>
      <c r="AMJ298" s="1"/>
    </row>
    <row r="299" s="80" customFormat="true" ht="13.8" hidden="false" customHeight="false" outlineLevel="0" collapsed="false">
      <c r="AMH299" s="1"/>
      <c r="AMI299" s="1"/>
      <c r="AMJ299" s="1"/>
    </row>
    <row r="300" s="80" customFormat="true" ht="13.8" hidden="false" customHeight="false" outlineLevel="0" collapsed="false">
      <c r="AMH300" s="1"/>
      <c r="AMI300" s="1"/>
      <c r="AMJ300" s="1"/>
    </row>
    <row r="301" s="80" customFormat="true" ht="13.8" hidden="false" customHeight="false" outlineLevel="0" collapsed="false">
      <c r="AMH301" s="1"/>
      <c r="AMI301" s="1"/>
      <c r="AMJ301" s="1"/>
    </row>
    <row r="302" s="80" customFormat="true" ht="13.8" hidden="false" customHeight="false" outlineLevel="0" collapsed="false">
      <c r="AMH302" s="1"/>
      <c r="AMI302" s="1"/>
      <c r="AMJ302" s="1"/>
    </row>
    <row r="303" s="80" customFormat="true" ht="13.8" hidden="false" customHeight="false" outlineLevel="0" collapsed="false">
      <c r="AMH303" s="1"/>
      <c r="AMI303" s="1"/>
      <c r="AMJ303" s="1"/>
    </row>
    <row r="304" s="80" customFormat="true" ht="13.8" hidden="false" customHeight="false" outlineLevel="0" collapsed="false">
      <c r="AMH304" s="1"/>
      <c r="AMI304" s="1"/>
      <c r="AMJ304" s="1"/>
    </row>
    <row r="305" s="80" customFormat="true" ht="13.8" hidden="false" customHeight="false" outlineLevel="0" collapsed="false">
      <c r="AMH305" s="1"/>
      <c r="AMI305" s="1"/>
      <c r="AMJ305" s="1"/>
    </row>
    <row r="306" s="80" customFormat="true" ht="13.8" hidden="false" customHeight="false" outlineLevel="0" collapsed="false">
      <c r="AMH306" s="1"/>
      <c r="AMI306" s="1"/>
      <c r="AMJ306" s="1"/>
    </row>
    <row r="307" s="80" customFormat="true" ht="13.8" hidden="false" customHeight="false" outlineLevel="0" collapsed="false">
      <c r="AMH307" s="1"/>
      <c r="AMI307" s="1"/>
      <c r="AMJ307" s="1"/>
    </row>
    <row r="308" s="80" customFormat="true" ht="13.8" hidden="false" customHeight="false" outlineLevel="0" collapsed="false">
      <c r="AMH308" s="1"/>
      <c r="AMI308" s="1"/>
      <c r="AMJ308" s="1"/>
    </row>
    <row r="309" s="80" customFormat="true" ht="13.8" hidden="false" customHeight="false" outlineLevel="0" collapsed="false">
      <c r="AMH309" s="1"/>
      <c r="AMI309" s="1"/>
      <c r="AMJ309" s="1"/>
    </row>
    <row r="310" s="80" customFormat="true" ht="13.8" hidden="false" customHeight="false" outlineLevel="0" collapsed="false">
      <c r="AMH310" s="1"/>
      <c r="AMI310" s="1"/>
      <c r="AMJ310" s="1"/>
    </row>
    <row r="311" s="80" customFormat="true" ht="13.8" hidden="false" customHeight="false" outlineLevel="0" collapsed="false">
      <c r="AMH311" s="1"/>
      <c r="AMI311" s="1"/>
      <c r="AMJ311" s="1"/>
    </row>
    <row r="312" s="80" customFormat="true" ht="13.8" hidden="false" customHeight="false" outlineLevel="0" collapsed="false">
      <c r="AMH312" s="1"/>
      <c r="AMI312" s="1"/>
      <c r="AMJ312" s="1"/>
    </row>
    <row r="313" s="80" customFormat="true" ht="13.8" hidden="false" customHeight="false" outlineLevel="0" collapsed="false">
      <c r="AMH313" s="1"/>
      <c r="AMI313" s="1"/>
      <c r="AMJ313" s="1"/>
    </row>
    <row r="314" s="80" customFormat="true" ht="13.8" hidden="false" customHeight="false" outlineLevel="0" collapsed="false">
      <c r="AMH314" s="1"/>
      <c r="AMI314" s="1"/>
      <c r="AMJ314" s="1"/>
    </row>
    <row r="315" s="80" customFormat="true" ht="13.8" hidden="false" customHeight="false" outlineLevel="0" collapsed="false">
      <c r="AMH315" s="1"/>
      <c r="AMI315" s="1"/>
      <c r="AMJ315" s="1"/>
    </row>
    <row r="316" s="80" customFormat="true" ht="13.8" hidden="false" customHeight="false" outlineLevel="0" collapsed="false">
      <c r="AMH316" s="1"/>
      <c r="AMI316" s="1"/>
      <c r="AMJ316" s="1"/>
    </row>
    <row r="317" s="80" customFormat="true" ht="13.8" hidden="false" customHeight="false" outlineLevel="0" collapsed="false">
      <c r="AMH317" s="1"/>
      <c r="AMI317" s="1"/>
      <c r="AMJ317" s="1"/>
    </row>
    <row r="318" s="80" customFormat="true" ht="13.8" hidden="false" customHeight="false" outlineLevel="0" collapsed="false">
      <c r="AMH318" s="1"/>
      <c r="AMI318" s="1"/>
      <c r="AMJ318" s="1"/>
    </row>
    <row r="319" s="80" customFormat="true" ht="13.8" hidden="false" customHeight="false" outlineLevel="0" collapsed="false">
      <c r="AMH319" s="1"/>
      <c r="AMI319" s="1"/>
      <c r="AMJ319" s="1"/>
    </row>
    <row r="320" s="80" customFormat="true" ht="13.8" hidden="false" customHeight="false" outlineLevel="0" collapsed="false">
      <c r="AMH320" s="1"/>
      <c r="AMI320" s="1"/>
      <c r="AMJ320" s="1"/>
    </row>
    <row r="321" s="80" customFormat="true" ht="13.8" hidden="false" customHeight="false" outlineLevel="0" collapsed="false">
      <c r="AMH321" s="1"/>
      <c r="AMI321" s="1"/>
      <c r="AMJ321" s="1"/>
    </row>
    <row r="322" s="80" customFormat="true" ht="13.8" hidden="false" customHeight="false" outlineLevel="0" collapsed="false">
      <c r="AMH322" s="1"/>
      <c r="AMI322" s="1"/>
      <c r="AMJ322" s="1"/>
    </row>
    <row r="323" s="80" customFormat="true" ht="13.8" hidden="false" customHeight="false" outlineLevel="0" collapsed="false">
      <c r="AMH323" s="1"/>
      <c r="AMI323" s="1"/>
      <c r="AMJ323" s="1"/>
    </row>
    <row r="324" s="80" customFormat="true" ht="13.8" hidden="false" customHeight="false" outlineLevel="0" collapsed="false">
      <c r="AMH324" s="1"/>
      <c r="AMI324" s="1"/>
      <c r="AMJ324" s="1"/>
    </row>
    <row r="325" s="80" customFormat="true" ht="13.8" hidden="false" customHeight="false" outlineLevel="0" collapsed="false">
      <c r="AMH325" s="1"/>
      <c r="AMI325" s="1"/>
      <c r="AMJ325" s="1"/>
    </row>
    <row r="326" s="80" customFormat="true" ht="13.8" hidden="false" customHeight="false" outlineLevel="0" collapsed="false">
      <c r="AMH326" s="1"/>
      <c r="AMI326" s="1"/>
      <c r="AMJ326" s="1"/>
    </row>
    <row r="327" s="80" customFormat="true" ht="13.8" hidden="false" customHeight="false" outlineLevel="0" collapsed="false">
      <c r="AMH327" s="1"/>
      <c r="AMI327" s="1"/>
      <c r="AMJ327" s="1"/>
    </row>
    <row r="328" s="80" customFormat="true" ht="13.8" hidden="false" customHeight="false" outlineLevel="0" collapsed="false">
      <c r="AMH328" s="1"/>
      <c r="AMI328" s="1"/>
      <c r="AMJ328" s="1"/>
    </row>
  </sheetData>
  <mergeCells count="3">
    <mergeCell ref="A1:E1"/>
    <mergeCell ref="A2:E2"/>
    <mergeCell ref="A3:E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327"/>
  <sheetViews>
    <sheetView showFormulas="false" showGridLines="true" showRowColHeaders="true" showZeros="true" rightToLeft="false" tabSelected="false" showOutlineSymbols="true" defaultGridColor="true" view="normal" topLeftCell="B1" colorId="64" zoomScale="120" zoomScaleNormal="120" zoomScalePageLayoutView="100" workbookViewId="0">
      <selection pane="topLeft" activeCell="B1" activeCellId="0" sqref="B1"/>
    </sheetView>
  </sheetViews>
  <sheetFormatPr defaultColWidth="9.13671875" defaultRowHeight="15" zeroHeight="false" outlineLevelRow="0" outlineLevelCol="0"/>
  <cols>
    <col collapsed="false" customWidth="true" hidden="false" outlineLevel="0" max="1" min="1" style="79" width="3.57"/>
    <col collapsed="false" customWidth="true" hidden="false" outlineLevel="0" max="2" min="2" style="80" width="50"/>
    <col collapsed="false" customWidth="true" hidden="false" outlineLevel="0" max="3" min="3" style="79" width="8.57"/>
    <col collapsed="false" customWidth="true" hidden="false" outlineLevel="0" max="4" min="4" style="81" width="13.7"/>
    <col collapsed="false" customWidth="true" hidden="false" outlineLevel="0" max="5" min="5" style="80" width="42.71"/>
    <col collapsed="false" customWidth="false" hidden="false" outlineLevel="0" max="1021" min="6" style="80" width="9.13"/>
    <col collapsed="false" customWidth="true" hidden="false" outlineLevel="0" max="1024" min="1022" style="1" width="11.57"/>
  </cols>
  <sheetData>
    <row r="1" customFormat="false" ht="16.5" hidden="false" customHeight="false" outlineLevel="0" collapsed="false">
      <c r="A1" s="192"/>
      <c r="B1" s="192"/>
      <c r="C1" s="192"/>
      <c r="D1" s="192"/>
      <c r="E1" s="192"/>
    </row>
    <row r="2" customFormat="false" ht="15" hidden="false" customHeight="false" outlineLevel="0" collapsed="false">
      <c r="A2" s="322" t="s">
        <v>219</v>
      </c>
      <c r="B2" s="322"/>
      <c r="C2" s="322"/>
      <c r="D2" s="322"/>
      <c r="E2" s="322"/>
    </row>
    <row r="3" customFormat="false" ht="22.5" hidden="false" customHeight="true" outlineLevel="0" collapsed="false">
      <c r="A3" s="84" t="s">
        <v>75</v>
      </c>
      <c r="B3" s="84"/>
      <c r="C3" s="84"/>
      <c r="D3" s="84"/>
      <c r="E3" s="84"/>
    </row>
    <row r="4" customFormat="false" ht="13.5" hidden="false" customHeight="true" outlineLevel="0" collapsed="false">
      <c r="A4" s="87"/>
      <c r="B4" s="91" t="s">
        <v>15</v>
      </c>
      <c r="C4" s="91" t="s">
        <v>78</v>
      </c>
      <c r="D4" s="92" t="s">
        <v>79</v>
      </c>
      <c r="E4" s="323" t="s">
        <v>220</v>
      </c>
    </row>
    <row r="5" customFormat="false" ht="15" hidden="false" customHeight="false" outlineLevel="0" collapsed="false">
      <c r="A5" s="93"/>
      <c r="B5" s="94" t="s">
        <v>80</v>
      </c>
      <c r="C5" s="95"/>
      <c r="D5" s="95"/>
      <c r="E5" s="323"/>
    </row>
    <row r="6" customFormat="false" ht="15" hidden="false" customHeight="false" outlineLevel="0" collapsed="false">
      <c r="A6" s="85" t="n">
        <v>1</v>
      </c>
      <c r="B6" s="97" t="s">
        <v>81</v>
      </c>
      <c r="C6" s="85"/>
      <c r="D6" s="98" t="s">
        <v>31</v>
      </c>
      <c r="E6" s="97" t="s">
        <v>32</v>
      </c>
    </row>
    <row r="7" customFormat="false" ht="15" hidden="false" customHeight="false" outlineLevel="0" collapsed="false">
      <c r="A7" s="99"/>
      <c r="B7" s="100"/>
      <c r="C7" s="101"/>
      <c r="D7" s="102"/>
      <c r="E7" s="100" t="s">
        <v>82</v>
      </c>
    </row>
    <row r="8" customFormat="false" ht="15" hidden="false" customHeight="false" outlineLevel="0" collapsed="false">
      <c r="A8" s="103" t="s">
        <v>33</v>
      </c>
      <c r="B8" s="104" t="s">
        <v>83</v>
      </c>
      <c r="C8" s="105"/>
      <c r="D8" s="106" t="n">
        <v>1864.62</v>
      </c>
      <c r="E8" s="104" t="s">
        <v>221</v>
      </c>
    </row>
    <row r="9" customFormat="false" ht="15" hidden="false" customHeight="false" outlineLevel="0" collapsed="false">
      <c r="A9" s="194"/>
      <c r="B9" s="129"/>
      <c r="C9" s="195"/>
      <c r="D9" s="196"/>
      <c r="E9" s="129"/>
    </row>
    <row r="10" customFormat="false" ht="15" hidden="false" customHeight="false" outlineLevel="0" collapsed="false">
      <c r="A10" s="103" t="s">
        <v>36</v>
      </c>
      <c r="B10" s="104" t="s">
        <v>85</v>
      </c>
      <c r="C10" s="99"/>
      <c r="D10" s="102"/>
      <c r="E10" s="100"/>
    </row>
    <row r="11" customFormat="false" ht="15" hidden="false" customHeight="false" outlineLevel="0" collapsed="false">
      <c r="A11" s="93" t="s">
        <v>86</v>
      </c>
      <c r="B11" s="111" t="s">
        <v>87</v>
      </c>
      <c r="C11" s="112"/>
      <c r="D11" s="113" t="n">
        <f aca="false">SUM(D8:D10)</f>
        <v>1864.62</v>
      </c>
      <c r="E11" s="114"/>
    </row>
    <row r="12" customFormat="false" ht="15" hidden="false" customHeight="false" outlineLevel="0" collapsed="false">
      <c r="A12" s="87"/>
      <c r="B12" s="88"/>
      <c r="C12" s="87"/>
      <c r="D12" s="89"/>
      <c r="E12" s="88"/>
    </row>
    <row r="13" customFormat="false" ht="15" hidden="false" customHeight="false" outlineLevel="0" collapsed="false">
      <c r="A13" s="115"/>
      <c r="B13" s="116" t="s">
        <v>88</v>
      </c>
      <c r="C13" s="117"/>
      <c r="D13" s="118"/>
      <c r="E13" s="119"/>
    </row>
    <row r="14" customFormat="false" ht="15" hidden="false" customHeight="false" outlineLevel="0" collapsed="false">
      <c r="A14" s="120"/>
      <c r="B14" s="121" t="s">
        <v>89</v>
      </c>
      <c r="C14" s="122" t="s">
        <v>30</v>
      </c>
      <c r="D14" s="123" t="s">
        <v>31</v>
      </c>
      <c r="E14" s="121" t="s">
        <v>32</v>
      </c>
    </row>
    <row r="15" customFormat="false" ht="15" hidden="false" customHeight="false" outlineLevel="0" collapsed="false">
      <c r="A15" s="124" t="s">
        <v>33</v>
      </c>
      <c r="B15" s="108" t="s">
        <v>90</v>
      </c>
      <c r="C15" s="125"/>
      <c r="D15" s="110" t="n">
        <f aca="false">((4*22)*4)-(D11*6%)</f>
        <v>240.1228</v>
      </c>
      <c r="E15" s="108" t="s">
        <v>91</v>
      </c>
    </row>
    <row r="16" customFormat="false" ht="15" hidden="false" customHeight="false" outlineLevel="0" collapsed="false">
      <c r="A16" s="124" t="s">
        <v>36</v>
      </c>
      <c r="B16" s="108" t="s">
        <v>188</v>
      </c>
      <c r="C16" s="125" t="n">
        <v>0</v>
      </c>
      <c r="D16" s="110" t="n">
        <v>460.06</v>
      </c>
      <c r="E16" s="108" t="s">
        <v>222</v>
      </c>
    </row>
    <row r="17" customFormat="false" ht="15" hidden="false" customHeight="false" outlineLevel="0" collapsed="false">
      <c r="A17" s="124" t="s">
        <v>43</v>
      </c>
      <c r="B17" s="108" t="s">
        <v>189</v>
      </c>
      <c r="C17" s="125" t="n">
        <v>0</v>
      </c>
      <c r="D17" s="110" t="n">
        <v>43.66</v>
      </c>
      <c r="E17" s="108" t="s">
        <v>222</v>
      </c>
    </row>
    <row r="18" customFormat="false" ht="15" hidden="false" customHeight="false" outlineLevel="0" collapsed="false">
      <c r="A18" s="124" t="s">
        <v>95</v>
      </c>
      <c r="B18" s="108" t="s">
        <v>96</v>
      </c>
      <c r="C18" s="125"/>
      <c r="D18" s="110" t="n">
        <v>5</v>
      </c>
      <c r="E18" s="108" t="s">
        <v>222</v>
      </c>
      <c r="I18" s="80" t="n">
        <v>90.55</v>
      </c>
    </row>
    <row r="19" customFormat="false" ht="15" hidden="false" customHeight="false" outlineLevel="0" collapsed="false">
      <c r="A19" s="127"/>
      <c r="B19" s="121" t="s">
        <v>97</v>
      </c>
      <c r="C19" s="128" t="n">
        <f aca="false">SUM(C15:C18)</f>
        <v>0</v>
      </c>
      <c r="D19" s="123" t="n">
        <f aca="false">SUM(D15:D18)</f>
        <v>748.8428</v>
      </c>
      <c r="E19" s="108"/>
    </row>
    <row r="20" customFormat="false" ht="15" hidden="false" customHeight="false" outlineLevel="0" collapsed="false">
      <c r="A20" s="87"/>
      <c r="B20" s="88"/>
      <c r="C20" s="87"/>
      <c r="D20" s="89"/>
      <c r="E20" s="88"/>
    </row>
    <row r="21" customFormat="false" ht="15" hidden="false" customHeight="false" outlineLevel="0" collapsed="false">
      <c r="A21" s="115"/>
      <c r="B21" s="116" t="s">
        <v>98</v>
      </c>
      <c r="C21" s="117"/>
      <c r="D21" s="118"/>
      <c r="E21" s="119"/>
    </row>
    <row r="22" customFormat="false" ht="15" hidden="false" customHeight="false" outlineLevel="0" collapsed="false">
      <c r="A22" s="120"/>
      <c r="B22" s="121" t="s">
        <v>99</v>
      </c>
      <c r="C22" s="122" t="s">
        <v>30</v>
      </c>
      <c r="D22" s="123" t="s">
        <v>31</v>
      </c>
      <c r="E22" s="121" t="s">
        <v>32</v>
      </c>
    </row>
    <row r="23" customFormat="false" ht="15" hidden="false" customHeight="false" outlineLevel="0" collapsed="false">
      <c r="A23" s="124" t="s">
        <v>33</v>
      </c>
      <c r="B23" s="108" t="s">
        <v>100</v>
      </c>
      <c r="C23" s="125" t="n">
        <v>0.2</v>
      </c>
      <c r="D23" s="110" t="n">
        <f aca="false">D11*C23</f>
        <v>372.924</v>
      </c>
      <c r="E23" s="108" t="s">
        <v>101</v>
      </c>
    </row>
    <row r="24" customFormat="false" ht="15" hidden="false" customHeight="false" outlineLevel="0" collapsed="false">
      <c r="A24" s="124" t="s">
        <v>36</v>
      </c>
      <c r="B24" s="108" t="s">
        <v>102</v>
      </c>
      <c r="C24" s="125" t="n">
        <v>0.08</v>
      </c>
      <c r="D24" s="110" t="n">
        <f aca="false">D$11*C24</f>
        <v>149.1696</v>
      </c>
      <c r="E24" s="108" t="s">
        <v>103</v>
      </c>
    </row>
    <row r="25" customFormat="false" ht="15" hidden="false" customHeight="false" outlineLevel="0" collapsed="false">
      <c r="A25" s="124" t="s">
        <v>43</v>
      </c>
      <c r="B25" s="108" t="s">
        <v>104</v>
      </c>
      <c r="C25" s="125" t="n">
        <v>0.025</v>
      </c>
      <c r="D25" s="110" t="n">
        <f aca="false">D$11*C25</f>
        <v>46.6155</v>
      </c>
      <c r="E25" s="108" t="s">
        <v>105</v>
      </c>
    </row>
    <row r="26" customFormat="false" ht="15" hidden="false" customHeight="false" outlineLevel="0" collapsed="false">
      <c r="A26" s="124" t="s">
        <v>95</v>
      </c>
      <c r="B26" s="108" t="s">
        <v>106</v>
      </c>
      <c r="C26" s="125" t="n">
        <v>0.01</v>
      </c>
      <c r="D26" s="110" t="n">
        <f aca="false">D$11*C26</f>
        <v>18.6462</v>
      </c>
      <c r="E26" s="108" t="s">
        <v>107</v>
      </c>
    </row>
    <row r="27" customFormat="false" ht="15" hidden="false" customHeight="false" outlineLevel="0" collapsed="false">
      <c r="A27" s="124" t="s">
        <v>108</v>
      </c>
      <c r="B27" s="108" t="s">
        <v>109</v>
      </c>
      <c r="C27" s="125" t="n">
        <v>0.025</v>
      </c>
      <c r="D27" s="110" t="n">
        <f aca="false">D$11*C27</f>
        <v>46.6155</v>
      </c>
      <c r="E27" s="108" t="s">
        <v>110</v>
      </c>
    </row>
    <row r="28" customFormat="false" ht="15" hidden="false" customHeight="false" outlineLevel="0" collapsed="false">
      <c r="A28" s="124" t="s">
        <v>111</v>
      </c>
      <c r="B28" s="108" t="s">
        <v>112</v>
      </c>
      <c r="C28" s="125" t="n">
        <v>0.002</v>
      </c>
      <c r="D28" s="110" t="n">
        <f aca="false">D$11*C28</f>
        <v>3.72924</v>
      </c>
      <c r="E28" s="108" t="s">
        <v>113</v>
      </c>
    </row>
    <row r="29" customFormat="false" ht="15" hidden="false" customHeight="false" outlineLevel="0" collapsed="false">
      <c r="A29" s="124" t="s">
        <v>114</v>
      </c>
      <c r="B29" s="108" t="s">
        <v>115</v>
      </c>
      <c r="C29" s="125" t="n">
        <v>0.006</v>
      </c>
      <c r="D29" s="110" t="n">
        <f aca="false">D$11*C29</f>
        <v>11.18772</v>
      </c>
      <c r="E29" s="108" t="s">
        <v>116</v>
      </c>
    </row>
    <row r="30" customFormat="false" ht="15" hidden="false" customHeight="false" outlineLevel="0" collapsed="false">
      <c r="A30" s="124" t="s">
        <v>117</v>
      </c>
      <c r="B30" s="60" t="s">
        <v>118</v>
      </c>
      <c r="C30" s="61" t="n">
        <v>0.01</v>
      </c>
      <c r="D30" s="58" t="n">
        <f aca="false">D$11*C30</f>
        <v>18.6462</v>
      </c>
      <c r="E30" s="60" t="s">
        <v>119</v>
      </c>
    </row>
    <row r="31" customFormat="false" ht="15" hidden="false" customHeight="false" outlineLevel="0" collapsed="false">
      <c r="A31" s="124"/>
      <c r="B31" s="64" t="s">
        <v>120</v>
      </c>
      <c r="C31" s="65" t="n">
        <f aca="false">SUM(C23:C30)</f>
        <v>0.358</v>
      </c>
      <c r="D31" s="66" t="n">
        <f aca="false">SUM(D23:D30)</f>
        <v>667.53396</v>
      </c>
      <c r="E31" s="60"/>
    </row>
    <row r="32" customFormat="false" ht="15" hidden="false" customHeight="false" outlineLevel="0" collapsed="false">
      <c r="A32" s="87"/>
      <c r="B32" s="88"/>
      <c r="C32" s="87"/>
      <c r="D32" s="89"/>
      <c r="E32" s="88"/>
    </row>
    <row r="33" customFormat="false" ht="15" hidden="false" customHeight="false" outlineLevel="0" collapsed="false">
      <c r="A33" s="115"/>
      <c r="B33" s="116" t="s">
        <v>121</v>
      </c>
      <c r="C33" s="117"/>
      <c r="D33" s="118"/>
      <c r="E33" s="119"/>
    </row>
    <row r="34" customFormat="false" ht="15" hidden="false" customHeight="false" outlineLevel="0" collapsed="false">
      <c r="A34" s="120"/>
      <c r="B34" s="121"/>
      <c r="C34" s="122" t="s">
        <v>30</v>
      </c>
      <c r="D34" s="123" t="s">
        <v>31</v>
      </c>
      <c r="E34" s="121" t="s">
        <v>32</v>
      </c>
    </row>
    <row r="35" customFormat="false" ht="15" hidden="false" customHeight="false" outlineLevel="0" collapsed="false">
      <c r="A35" s="124" t="s">
        <v>33</v>
      </c>
      <c r="B35" s="108" t="s">
        <v>122</v>
      </c>
      <c r="C35" s="125" t="n">
        <v>0.0833</v>
      </c>
      <c r="D35" s="110" t="n">
        <f aca="false">D$11*C35</f>
        <v>155.322846</v>
      </c>
      <c r="E35" s="108" t="s">
        <v>123</v>
      </c>
    </row>
    <row r="36" customFormat="false" ht="15" hidden="false" customHeight="false" outlineLevel="0" collapsed="false">
      <c r="A36" s="124" t="s">
        <v>36</v>
      </c>
      <c r="B36" s="129" t="s">
        <v>124</v>
      </c>
      <c r="C36" s="130" t="n">
        <v>0.0833</v>
      </c>
      <c r="D36" s="110" t="n">
        <f aca="false">D$11*C36</f>
        <v>155.322846</v>
      </c>
      <c r="E36" s="131" t="s">
        <v>125</v>
      </c>
    </row>
    <row r="37" customFormat="false" ht="15" hidden="false" customHeight="false" outlineLevel="0" collapsed="false">
      <c r="A37" s="124" t="s">
        <v>43</v>
      </c>
      <c r="B37" s="108" t="s">
        <v>126</v>
      </c>
      <c r="C37" s="125" t="n">
        <v>0.0278</v>
      </c>
      <c r="D37" s="110" t="n">
        <f aca="false">D$11*C37</f>
        <v>51.836436</v>
      </c>
      <c r="E37" s="108" t="s">
        <v>127</v>
      </c>
    </row>
    <row r="38" customFormat="false" ht="15" hidden="false" customHeight="false" outlineLevel="0" collapsed="false">
      <c r="A38" s="132"/>
      <c r="B38" s="133" t="s">
        <v>128</v>
      </c>
      <c r="C38" s="134" t="n">
        <f aca="false">SUM(C35:C37)</f>
        <v>0.1944</v>
      </c>
      <c r="D38" s="135" t="n">
        <f aca="false">SUM(D35:D37)</f>
        <v>362.482128</v>
      </c>
      <c r="E38" s="100"/>
    </row>
    <row r="39" customFormat="false" ht="15" hidden="false" customHeight="false" outlineLevel="0" collapsed="false">
      <c r="A39" s="136"/>
      <c r="B39" s="148"/>
      <c r="C39" s="67"/>
      <c r="D39" s="149"/>
      <c r="E39" s="157" t="s">
        <v>129</v>
      </c>
    </row>
    <row r="40" customFormat="false" ht="15" hidden="false" customHeight="false" outlineLevel="0" collapsed="false">
      <c r="A40" s="209" t="s">
        <v>43</v>
      </c>
      <c r="B40" s="32" t="s">
        <v>130</v>
      </c>
      <c r="C40" s="33" t="n">
        <f aca="false">C38*C31</f>
        <v>0.0695952</v>
      </c>
      <c r="D40" s="34" t="n">
        <f aca="false">D11*C40</f>
        <v>129.768601824</v>
      </c>
      <c r="E40" s="140" t="s">
        <v>131</v>
      </c>
    </row>
    <row r="41" customFormat="false" ht="15" hidden="false" customHeight="false" outlineLevel="0" collapsed="false">
      <c r="A41" s="127"/>
      <c r="B41" s="142" t="s">
        <v>132</v>
      </c>
      <c r="C41" s="143" t="n">
        <f aca="false">SUM(C38:C40)</f>
        <v>0.2639952</v>
      </c>
      <c r="D41" s="144" t="n">
        <f aca="false">SUM(D38:D40)</f>
        <v>492.250729824</v>
      </c>
      <c r="E41" s="60"/>
    </row>
    <row r="42" customFormat="false" ht="15" hidden="false" customHeight="false" outlineLevel="0" collapsed="false">
      <c r="A42" s="87"/>
      <c r="B42" s="88"/>
      <c r="C42" s="145"/>
      <c r="D42" s="89"/>
      <c r="E42" s="88"/>
    </row>
    <row r="43" customFormat="false" ht="15" hidden="false" customHeight="false" outlineLevel="0" collapsed="false">
      <c r="A43" s="21"/>
      <c r="B43" s="22" t="s">
        <v>133</v>
      </c>
      <c r="C43" s="23"/>
      <c r="D43" s="24"/>
      <c r="E43" s="25"/>
    </row>
    <row r="44" customFormat="false" ht="15" hidden="false" customHeight="false" outlineLevel="0" collapsed="false">
      <c r="A44" s="37"/>
      <c r="B44" s="38"/>
      <c r="C44" s="146" t="s">
        <v>30</v>
      </c>
      <c r="D44" s="40" t="s">
        <v>31</v>
      </c>
      <c r="E44" s="38" t="s">
        <v>32</v>
      </c>
    </row>
    <row r="45" customFormat="false" ht="15" hidden="false" customHeight="false" outlineLevel="0" collapsed="false">
      <c r="A45" s="147" t="s">
        <v>33</v>
      </c>
      <c r="B45" s="148" t="s">
        <v>134</v>
      </c>
      <c r="C45" s="67" t="n">
        <v>0.0007</v>
      </c>
      <c r="D45" s="149" t="n">
        <f aca="false">D$11*C45</f>
        <v>1.305234</v>
      </c>
      <c r="E45" s="148" t="s">
        <v>135</v>
      </c>
    </row>
    <row r="46" customFormat="false" ht="15" hidden="false" customHeight="false" outlineLevel="0" collapsed="false">
      <c r="A46" s="150"/>
      <c r="B46" s="62"/>
      <c r="C46" s="39"/>
      <c r="D46" s="68"/>
      <c r="E46" s="62" t="s">
        <v>136</v>
      </c>
    </row>
    <row r="47" customFormat="false" ht="15" hidden="false" customHeight="false" outlineLevel="0" collapsed="false">
      <c r="A47" s="31"/>
      <c r="B47" s="32"/>
      <c r="C47" s="33"/>
      <c r="D47" s="34"/>
      <c r="E47" s="32" t="s">
        <v>137</v>
      </c>
    </row>
    <row r="48" customFormat="false" ht="15" hidden="false" customHeight="false" outlineLevel="0" collapsed="false">
      <c r="A48" s="151"/>
      <c r="B48" s="152" t="s">
        <v>128</v>
      </c>
      <c r="C48" s="153" t="n">
        <f aca="false">SUM(C45:C47)</f>
        <v>0.0007</v>
      </c>
      <c r="D48" s="154" t="n">
        <f aca="false">SUM(D45:D47)</f>
        <v>1.305234</v>
      </c>
      <c r="E48" s="62"/>
    </row>
    <row r="49" customFormat="false" ht="15" hidden="false" customHeight="false" outlineLevel="0" collapsed="false">
      <c r="A49" s="155"/>
      <c r="B49" s="156"/>
      <c r="C49" s="67"/>
      <c r="D49" s="149"/>
      <c r="E49" s="157" t="s">
        <v>129</v>
      </c>
    </row>
    <row r="50" customFormat="false" ht="15" hidden="false" customHeight="false" outlineLevel="0" collapsed="false">
      <c r="A50" s="139" t="s">
        <v>36</v>
      </c>
      <c r="B50" s="158" t="s">
        <v>130</v>
      </c>
      <c r="C50" s="33" t="n">
        <f aca="false">C48*C31</f>
        <v>0.0002506</v>
      </c>
      <c r="D50" s="34" t="n">
        <f aca="false">D$11*C50</f>
        <v>0.467273772</v>
      </c>
      <c r="E50" s="140"/>
    </row>
    <row r="51" customFormat="false" ht="15" hidden="false" customHeight="false" outlineLevel="0" collapsed="false">
      <c r="A51" s="159"/>
      <c r="B51" s="142" t="s">
        <v>138</v>
      </c>
      <c r="C51" s="143" t="n">
        <f aca="false">SUM(C48:C50)</f>
        <v>0.0009506</v>
      </c>
      <c r="D51" s="144" t="n">
        <f aca="false">SUM(D48:D50)</f>
        <v>1.772507772</v>
      </c>
      <c r="E51" s="60"/>
    </row>
    <row r="52" customFormat="false" ht="15" hidden="false" customHeight="false" outlineLevel="0" collapsed="false">
      <c r="A52" s="87"/>
      <c r="B52" s="88"/>
      <c r="C52" s="87"/>
      <c r="D52" s="89"/>
      <c r="E52" s="88"/>
    </row>
    <row r="53" customFormat="false" ht="15" hidden="false" customHeight="false" outlineLevel="0" collapsed="false">
      <c r="A53" s="21"/>
      <c r="B53" s="22" t="s">
        <v>139</v>
      </c>
      <c r="C53" s="23"/>
      <c r="D53" s="24"/>
      <c r="E53" s="25"/>
    </row>
    <row r="54" customFormat="false" ht="15" hidden="false" customHeight="false" outlineLevel="0" collapsed="false">
      <c r="A54" s="21"/>
      <c r="B54" s="38"/>
      <c r="C54" s="160" t="s">
        <v>30</v>
      </c>
      <c r="D54" s="57" t="s">
        <v>31</v>
      </c>
      <c r="E54" s="27" t="s">
        <v>32</v>
      </c>
    </row>
    <row r="55" customFormat="false" ht="15" hidden="false" customHeight="false" outlineLevel="0" collapsed="false">
      <c r="A55" s="155"/>
      <c r="B55" s="148"/>
      <c r="C55" s="147"/>
      <c r="D55" s="161"/>
      <c r="E55" s="162" t="s">
        <v>140</v>
      </c>
    </row>
    <row r="56" customFormat="false" ht="15" hidden="false" customHeight="false" outlineLevel="0" collapsed="false">
      <c r="A56" s="163" t="s">
        <v>33</v>
      </c>
      <c r="B56" s="62" t="s">
        <v>141</v>
      </c>
      <c r="C56" s="39" t="n">
        <f aca="false">5%*8.33%</f>
        <v>0.004165</v>
      </c>
      <c r="D56" s="164" t="n">
        <f aca="false">D$11*C56</f>
        <v>7.7661423</v>
      </c>
      <c r="E56" s="162" t="s">
        <v>142</v>
      </c>
    </row>
    <row r="57" customFormat="false" ht="15" hidden="false" customHeight="false" outlineLevel="0" collapsed="false">
      <c r="A57" s="139"/>
      <c r="B57" s="32"/>
      <c r="C57" s="33"/>
      <c r="D57" s="165"/>
      <c r="E57" s="140" t="s">
        <v>143</v>
      </c>
    </row>
    <row r="58" customFormat="false" ht="15" hidden="false" customHeight="false" outlineLevel="0" collapsed="false">
      <c r="A58" s="150"/>
      <c r="B58" s="62"/>
      <c r="C58" s="39"/>
      <c r="D58" s="68"/>
      <c r="E58" s="157" t="s">
        <v>144</v>
      </c>
    </row>
    <row r="59" customFormat="false" ht="15" hidden="false" customHeight="false" outlineLevel="0" collapsed="false">
      <c r="A59" s="31" t="s">
        <v>36</v>
      </c>
      <c r="B59" s="32" t="s">
        <v>145</v>
      </c>
      <c r="C59" s="33" t="n">
        <f aca="false">C56*8%</f>
        <v>0.0003332</v>
      </c>
      <c r="D59" s="34" t="n">
        <f aca="false">D$11*C59</f>
        <v>0.621291384</v>
      </c>
      <c r="E59" s="140" t="s">
        <v>146</v>
      </c>
    </row>
    <row r="60" customFormat="false" ht="15" hidden="false" customHeight="false" outlineLevel="0" collapsed="false">
      <c r="A60" s="147"/>
      <c r="B60" s="148" t="s">
        <v>147</v>
      </c>
      <c r="C60" s="67"/>
      <c r="D60" s="149"/>
      <c r="E60" s="148" t="s">
        <v>148</v>
      </c>
    </row>
    <row r="61" customFormat="false" ht="15" hidden="false" customHeight="false" outlineLevel="0" collapsed="false">
      <c r="A61" s="31" t="s">
        <v>43</v>
      </c>
      <c r="B61" s="32" t="s">
        <v>149</v>
      </c>
      <c r="C61" s="33" t="n">
        <v>0.02</v>
      </c>
      <c r="D61" s="34" t="n">
        <f aca="false">D$11*C61</f>
        <v>37.2924</v>
      </c>
      <c r="E61" s="32"/>
    </row>
    <row r="62" customFormat="false" ht="15" hidden="false" customHeight="false" outlineLevel="0" collapsed="false">
      <c r="A62" s="147"/>
      <c r="B62" s="148"/>
      <c r="C62" s="166"/>
      <c r="D62" s="149"/>
      <c r="E62" s="157" t="s">
        <v>150</v>
      </c>
    </row>
    <row r="63" customFormat="false" ht="15" hidden="false" customHeight="false" outlineLevel="0" collapsed="false">
      <c r="A63" s="150" t="s">
        <v>95</v>
      </c>
      <c r="B63" s="62" t="s">
        <v>151</v>
      </c>
      <c r="C63" s="167" t="n">
        <f aca="false">(7/30)/12</f>
        <v>0.0194444444444444</v>
      </c>
      <c r="D63" s="68" t="n">
        <f aca="false">D$11*C63</f>
        <v>36.2565</v>
      </c>
      <c r="E63" s="162" t="s">
        <v>152</v>
      </c>
    </row>
    <row r="64" customFormat="false" ht="15" hidden="false" customHeight="false" outlineLevel="0" collapsed="false">
      <c r="A64" s="31"/>
      <c r="B64" s="62"/>
      <c r="C64" s="168"/>
      <c r="D64" s="34"/>
      <c r="E64" s="162" t="s">
        <v>153</v>
      </c>
    </row>
    <row r="65" customFormat="false" ht="15" hidden="false" customHeight="false" outlineLevel="0" collapsed="false">
      <c r="A65" s="163" t="s">
        <v>108</v>
      </c>
      <c r="B65" s="148" t="s">
        <v>130</v>
      </c>
      <c r="C65" s="169" t="n">
        <f aca="false">C63*C31</f>
        <v>0.00696111111111111</v>
      </c>
      <c r="D65" s="68" t="n">
        <f aca="false">D$11*C65</f>
        <v>12.979827</v>
      </c>
      <c r="E65" s="148" t="s">
        <v>154</v>
      </c>
    </row>
    <row r="66" customFormat="false" ht="15" hidden="false" customHeight="false" outlineLevel="0" collapsed="false">
      <c r="A66" s="163"/>
      <c r="B66" s="32"/>
      <c r="C66" s="169"/>
      <c r="D66" s="170"/>
      <c r="E66" s="32" t="s">
        <v>155</v>
      </c>
    </row>
    <row r="67" customFormat="false" ht="15" hidden="false" customHeight="false" outlineLevel="0" collapsed="false">
      <c r="A67" s="147"/>
      <c r="B67" s="148" t="s">
        <v>147</v>
      </c>
      <c r="C67" s="67"/>
      <c r="D67" s="149"/>
      <c r="E67" s="62" t="s">
        <v>148</v>
      </c>
    </row>
    <row r="68" customFormat="false" ht="15" hidden="false" customHeight="false" outlineLevel="0" collapsed="false">
      <c r="A68" s="31" t="s">
        <v>111</v>
      </c>
      <c r="B68" s="32" t="s">
        <v>156</v>
      </c>
      <c r="C68" s="33" t="n">
        <v>0.02</v>
      </c>
      <c r="D68" s="34" t="n">
        <f aca="false">D$11*C68</f>
        <v>37.2924</v>
      </c>
      <c r="E68" s="32"/>
    </row>
    <row r="69" customFormat="false" ht="15" hidden="false" customHeight="false" outlineLevel="0" collapsed="false">
      <c r="A69" s="63"/>
      <c r="B69" s="64" t="s">
        <v>157</v>
      </c>
      <c r="C69" s="65" t="n">
        <f aca="false">SUM(C56:C68)</f>
        <v>0.0709037555555556</v>
      </c>
      <c r="D69" s="66" t="n">
        <f aca="false">SUM(D56:D68)</f>
        <v>132.208560684</v>
      </c>
      <c r="E69" s="60"/>
    </row>
    <row r="70" customFormat="false" ht="15" hidden="false" customHeight="false" outlineLevel="0" collapsed="false">
      <c r="A70" s="87"/>
      <c r="B70" s="88"/>
      <c r="C70" s="145"/>
      <c r="D70" s="89"/>
      <c r="E70" s="88"/>
    </row>
    <row r="71" customFormat="false" ht="15" hidden="false" customHeight="false" outlineLevel="0" collapsed="false">
      <c r="A71" s="21"/>
      <c r="B71" s="22" t="s">
        <v>158</v>
      </c>
      <c r="C71" s="23"/>
      <c r="D71" s="24"/>
      <c r="E71" s="25"/>
    </row>
    <row r="72" customFormat="false" ht="15" hidden="false" customHeight="false" outlineLevel="0" collapsed="false">
      <c r="A72" s="171"/>
      <c r="B72" s="30"/>
      <c r="C72" s="172" t="s">
        <v>30</v>
      </c>
      <c r="D72" s="57" t="s">
        <v>31</v>
      </c>
      <c r="E72" s="30" t="s">
        <v>32</v>
      </c>
    </row>
    <row r="73" customFormat="false" ht="15" hidden="false" customHeight="false" outlineLevel="0" collapsed="false">
      <c r="A73" s="150"/>
      <c r="B73" s="62"/>
      <c r="C73" s="39"/>
      <c r="D73" s="68"/>
      <c r="E73" s="157" t="s">
        <v>144</v>
      </c>
    </row>
    <row r="74" customFormat="false" ht="15" hidden="false" customHeight="false" outlineLevel="0" collapsed="false">
      <c r="A74" s="150" t="s">
        <v>33</v>
      </c>
      <c r="B74" s="62" t="s">
        <v>160</v>
      </c>
      <c r="C74" s="39" t="n">
        <f aca="false">(5/30)/12</f>
        <v>0.0138888888888889</v>
      </c>
      <c r="D74" s="68" t="n">
        <f aca="false">D$11*C74</f>
        <v>25.8975</v>
      </c>
      <c r="E74" s="162" t="s">
        <v>161</v>
      </c>
    </row>
    <row r="75" customFormat="false" ht="15" hidden="false" customHeight="false" outlineLevel="0" collapsed="false">
      <c r="A75" s="155"/>
      <c r="B75" s="148"/>
      <c r="C75" s="173"/>
      <c r="D75" s="149"/>
      <c r="E75" s="148" t="s">
        <v>162</v>
      </c>
    </row>
    <row r="76" customFormat="false" ht="15" hidden="false" customHeight="false" outlineLevel="0" collapsed="false">
      <c r="A76" s="150" t="s">
        <v>33</v>
      </c>
      <c r="B76" s="62" t="s">
        <v>163</v>
      </c>
      <c r="C76" s="169" t="n">
        <v>0.00021</v>
      </c>
      <c r="D76" s="68" t="n">
        <f aca="false">D$11*C76</f>
        <v>0.3915702</v>
      </c>
      <c r="E76" s="62" t="s">
        <v>164</v>
      </c>
    </row>
    <row r="77" customFormat="false" ht="15" hidden="false" customHeight="false" outlineLevel="0" collapsed="false">
      <c r="A77" s="155"/>
      <c r="B77" s="32"/>
      <c r="C77" s="174"/>
      <c r="D77" s="34"/>
      <c r="E77" s="32" t="s">
        <v>165</v>
      </c>
    </row>
    <row r="78" customFormat="false" ht="15" hidden="false" customHeight="false" outlineLevel="0" collapsed="false">
      <c r="A78" s="163" t="s">
        <v>36</v>
      </c>
      <c r="B78" s="62"/>
      <c r="C78" s="167"/>
      <c r="D78" s="68"/>
      <c r="E78" s="52" t="s">
        <v>166</v>
      </c>
    </row>
    <row r="79" customFormat="false" ht="15" hidden="false" customHeight="false" outlineLevel="0" collapsed="false">
      <c r="A79" s="139"/>
      <c r="B79" s="62" t="s">
        <v>167</v>
      </c>
      <c r="C79" s="167" t="n">
        <f aca="false">(3/30)/12</f>
        <v>0.00833333333333333</v>
      </c>
      <c r="D79" s="68" t="n">
        <f aca="false">D$11*C79</f>
        <v>15.5385</v>
      </c>
      <c r="E79" s="162" t="s">
        <v>168</v>
      </c>
    </row>
    <row r="80" customFormat="false" ht="15" hidden="false" customHeight="false" outlineLevel="0" collapsed="false">
      <c r="A80" s="150"/>
      <c r="B80" s="62"/>
      <c r="C80" s="168"/>
      <c r="D80" s="34"/>
      <c r="E80" s="162" t="s">
        <v>169</v>
      </c>
    </row>
    <row r="81" customFormat="false" ht="15" hidden="false" customHeight="false" outlineLevel="0" collapsed="false">
      <c r="A81" s="150" t="s">
        <v>43</v>
      </c>
      <c r="B81" s="148" t="s">
        <v>170</v>
      </c>
      <c r="C81" s="169" t="n">
        <f aca="false">(15/30)/12*0.1</f>
        <v>0.00416666666666667</v>
      </c>
      <c r="D81" s="68" t="n">
        <f aca="false">D$11*C81</f>
        <v>7.76925</v>
      </c>
      <c r="E81" s="148" t="s">
        <v>171</v>
      </c>
    </row>
    <row r="82" customFormat="false" ht="15" hidden="false" customHeight="false" outlineLevel="0" collapsed="false">
      <c r="A82" s="31"/>
      <c r="B82" s="32"/>
      <c r="C82" s="169"/>
      <c r="D82" s="170"/>
      <c r="E82" s="32" t="s">
        <v>172</v>
      </c>
    </row>
    <row r="83" customFormat="false" ht="15" hidden="false" customHeight="false" outlineLevel="0" collapsed="false">
      <c r="A83" s="163" t="s">
        <v>95</v>
      </c>
      <c r="B83" s="64" t="s">
        <v>49</v>
      </c>
      <c r="C83" s="65" t="n">
        <f aca="false">SUM(C73:C82)</f>
        <v>0.0265988888888889</v>
      </c>
      <c r="D83" s="66" t="n">
        <f aca="false">SUM(D73:D82)</f>
        <v>49.5968202</v>
      </c>
      <c r="E83" s="60"/>
    </row>
    <row r="84" customFormat="false" ht="15" hidden="false" customHeight="false" outlineLevel="0" collapsed="false">
      <c r="A84" s="163"/>
      <c r="B84" s="60" t="s">
        <v>173</v>
      </c>
      <c r="C84" s="67" t="n">
        <f aca="false">C83*C31</f>
        <v>0.00952240222222222</v>
      </c>
      <c r="D84" s="68" t="n">
        <f aca="false">D$11*C84</f>
        <v>17.7556616316</v>
      </c>
      <c r="E84" s="148" t="s">
        <v>174</v>
      </c>
    </row>
    <row r="85" customFormat="false" ht="15" hidden="false" customHeight="false" outlineLevel="0" collapsed="false">
      <c r="A85" s="63"/>
      <c r="B85" s="176" t="s">
        <v>175</v>
      </c>
      <c r="C85" s="175"/>
      <c r="D85" s="177" t="n">
        <f aca="false">SUM(D83:D84)</f>
        <v>67.3524818316</v>
      </c>
      <c r="E85" s="32" t="s">
        <v>176</v>
      </c>
    </row>
    <row r="86" customFormat="false" ht="15" hidden="false" customHeight="false" outlineLevel="0" collapsed="false">
      <c r="A86" s="36" t="s">
        <v>108</v>
      </c>
      <c r="B86" s="44"/>
      <c r="C86" s="43"/>
      <c r="D86" s="46"/>
      <c r="E86" s="52"/>
    </row>
    <row r="87" customFormat="false" ht="15" hidden="false" customHeight="false" outlineLevel="0" collapsed="false">
      <c r="A87" s="36"/>
      <c r="B87" s="64" t="s">
        <v>177</v>
      </c>
      <c r="C87" s="65"/>
      <c r="D87" s="66" t="n">
        <f aca="false">D85+D69+D51+D41+D31+D19+D11</f>
        <v>3974.5810401116</v>
      </c>
      <c r="E87" s="60"/>
    </row>
    <row r="88" customFormat="false" ht="15" hidden="false" customHeight="false" outlineLevel="0" collapsed="false">
      <c r="A88" s="43"/>
      <c r="B88" s="44"/>
      <c r="C88" s="182"/>
      <c r="D88" s="46"/>
      <c r="E88" s="52"/>
    </row>
    <row r="89" customFormat="false" ht="15.75" hidden="false" customHeight="false" outlineLevel="0" collapsed="false">
      <c r="A89" s="43"/>
      <c r="B89" s="64" t="s">
        <v>178</v>
      </c>
      <c r="C89" s="65"/>
      <c r="D89" s="183" t="s">
        <v>223</v>
      </c>
      <c r="E89" s="184" t="n">
        <f aca="false">D87*D89</f>
        <v>7949.1620802232</v>
      </c>
    </row>
    <row r="90" customFormat="false" ht="15" hidden="false" customHeight="false" outlineLevel="0" collapsed="false">
      <c r="A90" s="87"/>
      <c r="B90" s="88"/>
      <c r="C90" s="87"/>
      <c r="D90" s="89"/>
      <c r="E90" s="88"/>
    </row>
    <row r="91" customFormat="false" ht="15" hidden="false" customHeight="false" outlineLevel="0" collapsed="false">
      <c r="A91" s="21"/>
      <c r="B91" s="22" t="s">
        <v>29</v>
      </c>
      <c r="C91" s="23"/>
      <c r="D91" s="24"/>
      <c r="E91" s="25"/>
    </row>
    <row r="92" customFormat="false" ht="15" hidden="false" customHeight="false" outlineLevel="0" collapsed="false">
      <c r="A92" s="26"/>
      <c r="B92" s="27"/>
      <c r="C92" s="28" t="s">
        <v>30</v>
      </c>
      <c r="D92" s="29" t="s">
        <v>31</v>
      </c>
      <c r="E92" s="30" t="s">
        <v>32</v>
      </c>
    </row>
    <row r="93" customFormat="false" ht="15" hidden="false" customHeight="false" outlineLevel="0" collapsed="false">
      <c r="A93" s="31" t="s">
        <v>33</v>
      </c>
      <c r="B93" s="32" t="s">
        <v>34</v>
      </c>
      <c r="C93" s="33" t="n">
        <v>0.0137</v>
      </c>
      <c r="D93" s="34" t="n">
        <f aca="false">E89*C93</f>
        <v>108.903520499058</v>
      </c>
      <c r="E93" s="35" t="s">
        <v>35</v>
      </c>
    </row>
    <row r="94" customFormat="false" ht="15" hidden="false" customHeight="false" outlineLevel="0" collapsed="false">
      <c r="A94" s="36" t="s">
        <v>36</v>
      </c>
      <c r="B94" s="32" t="s">
        <v>37</v>
      </c>
      <c r="C94" s="33" t="n">
        <v>0.01</v>
      </c>
      <c r="D94" s="58" t="n">
        <f aca="false">(E89+D93)*C94</f>
        <v>80.5806560072226</v>
      </c>
      <c r="E94" s="35" t="s">
        <v>38</v>
      </c>
    </row>
    <row r="95" customFormat="false" ht="15" hidden="false" customHeight="false" outlineLevel="0" collapsed="false">
      <c r="A95" s="147"/>
      <c r="B95" s="38" t="s">
        <v>39</v>
      </c>
      <c r="C95" s="39"/>
      <c r="D95" s="40" t="n">
        <f aca="false">SUM(D93:D94)</f>
        <v>189.48417650628</v>
      </c>
      <c r="E95" s="41"/>
    </row>
    <row r="96" customFormat="false" ht="15" hidden="false" customHeight="false" outlineLevel="0" collapsed="false">
      <c r="A96" s="141" t="s">
        <v>180</v>
      </c>
      <c r="B96" s="185" t="s">
        <v>181</v>
      </c>
      <c r="C96" s="186"/>
      <c r="D96" s="187"/>
      <c r="E96" s="188"/>
    </row>
    <row r="97" customFormat="false" ht="15" hidden="false" customHeight="false" outlineLevel="0" collapsed="false">
      <c r="A97" s="43"/>
      <c r="B97" s="44"/>
      <c r="C97" s="45"/>
      <c r="D97" s="46"/>
      <c r="E97" s="47"/>
    </row>
    <row r="98" customFormat="false" ht="15" hidden="false" customHeight="false" outlineLevel="0" collapsed="false">
      <c r="A98" s="48"/>
      <c r="B98" s="49" t="s">
        <v>41</v>
      </c>
      <c r="C98" s="50"/>
      <c r="D98" s="29" t="n">
        <f aca="false">(E89+D95)/(1-6.65%)</f>
        <v>8718.42127126886</v>
      </c>
      <c r="E98" s="51"/>
    </row>
    <row r="99" customFormat="false" ht="15" hidden="false" customHeight="false" outlineLevel="0" collapsed="false">
      <c r="A99" s="87"/>
      <c r="B99" s="88"/>
      <c r="C99" s="145"/>
      <c r="D99" s="89"/>
      <c r="E99" s="189"/>
    </row>
    <row r="100" customFormat="false" ht="15" hidden="false" customHeight="false" outlineLevel="0" collapsed="false">
      <c r="A100" s="21"/>
      <c r="B100" s="22" t="s">
        <v>42</v>
      </c>
      <c r="C100" s="54"/>
      <c r="D100" s="55"/>
      <c r="E100" s="56"/>
    </row>
    <row r="101" customFormat="false" ht="15" hidden="false" customHeight="false" outlineLevel="0" collapsed="false">
      <c r="A101" s="26"/>
      <c r="B101" s="27"/>
      <c r="C101" s="28" t="s">
        <v>30</v>
      </c>
      <c r="D101" s="57" t="s">
        <v>31</v>
      </c>
      <c r="E101" s="30" t="s">
        <v>32</v>
      </c>
    </row>
    <row r="102" customFormat="false" ht="15" hidden="false" customHeight="false" outlineLevel="0" collapsed="false">
      <c r="A102" s="31" t="s">
        <v>43</v>
      </c>
      <c r="B102" s="32" t="s">
        <v>44</v>
      </c>
      <c r="C102" s="33"/>
      <c r="D102" s="58"/>
      <c r="E102" s="59" t="s">
        <v>45</v>
      </c>
    </row>
    <row r="103" customFormat="false" ht="15" hidden="false" customHeight="false" outlineLevel="0" collapsed="false">
      <c r="A103" s="36"/>
      <c r="B103" s="60" t="s">
        <v>46</v>
      </c>
      <c r="C103" s="61" t="n">
        <v>0.0065</v>
      </c>
      <c r="D103" s="58" t="n">
        <f aca="false">$D$98*C103</f>
        <v>56.6697382632476</v>
      </c>
      <c r="E103" s="62"/>
    </row>
    <row r="104" customFormat="false" ht="15" hidden="false" customHeight="false" outlineLevel="0" collapsed="false">
      <c r="A104" s="36"/>
      <c r="B104" s="60" t="s">
        <v>47</v>
      </c>
      <c r="C104" s="61" t="n">
        <v>0.03</v>
      </c>
      <c r="D104" s="58" t="n">
        <f aca="false">$D$98*C104</f>
        <v>261.552638138066</v>
      </c>
      <c r="E104" s="62"/>
    </row>
    <row r="105" customFormat="false" ht="15" hidden="false" customHeight="false" outlineLevel="0" collapsed="false">
      <c r="A105" s="36"/>
      <c r="B105" s="60" t="s">
        <v>48</v>
      </c>
      <c r="C105" s="61" t="n">
        <v>0.03</v>
      </c>
      <c r="D105" s="58" t="n">
        <f aca="false">$D$98*C105</f>
        <v>261.552638138066</v>
      </c>
      <c r="E105" s="62"/>
    </row>
    <row r="106" customFormat="false" ht="15" hidden="false" customHeight="false" outlineLevel="0" collapsed="false">
      <c r="A106" s="36"/>
      <c r="B106" s="60"/>
      <c r="C106" s="61" t="n">
        <v>0</v>
      </c>
      <c r="D106" s="58" t="n">
        <f aca="false">D98*C106</f>
        <v>0</v>
      </c>
      <c r="E106" s="62"/>
    </row>
    <row r="107" customFormat="false" ht="15" hidden="false" customHeight="false" outlineLevel="0" collapsed="false">
      <c r="A107" s="63"/>
      <c r="B107" s="64" t="s">
        <v>49</v>
      </c>
      <c r="C107" s="65" t="n">
        <f aca="false">SUM(C103:C106)</f>
        <v>0.0665</v>
      </c>
      <c r="D107" s="66" t="n">
        <f aca="false">SUM(D103:D106)</f>
        <v>579.775014539379</v>
      </c>
      <c r="E107" s="32"/>
    </row>
    <row r="108" customFormat="false" ht="15" hidden="false" customHeight="false" outlineLevel="0" collapsed="false">
      <c r="A108" s="36"/>
      <c r="B108" s="60"/>
      <c r="C108" s="67"/>
      <c r="D108" s="68"/>
      <c r="E108" s="60"/>
    </row>
    <row r="109" customFormat="false" ht="15" hidden="false" customHeight="false" outlineLevel="0" collapsed="false">
      <c r="A109" s="36"/>
      <c r="B109" s="64" t="s">
        <v>50</v>
      </c>
      <c r="C109" s="36"/>
      <c r="D109" s="66" t="n">
        <f aca="false">D107+D98</f>
        <v>9298.19628580824</v>
      </c>
      <c r="E109" s="60"/>
    </row>
    <row r="110" customFormat="false" ht="15" hidden="false" customHeight="false" outlineLevel="0" collapsed="false">
      <c r="A110" s="36"/>
      <c r="B110" s="64"/>
      <c r="C110" s="36"/>
      <c r="D110" s="66"/>
      <c r="E110" s="60"/>
    </row>
    <row r="111" customFormat="false" ht="15" hidden="false" customHeight="false" outlineLevel="0" collapsed="false">
      <c r="A111" s="36"/>
      <c r="B111" s="64"/>
      <c r="C111" s="36"/>
      <c r="D111" s="66"/>
      <c r="E111" s="60"/>
    </row>
    <row r="112" customFormat="false" ht="15" hidden="false" customHeight="false" outlineLevel="0" collapsed="false">
      <c r="A112" s="36"/>
      <c r="B112" s="64" t="s">
        <v>51</v>
      </c>
      <c r="C112" s="36" t="n">
        <v>12</v>
      </c>
      <c r="D112" s="66" t="n">
        <f aca="false">D109*C112</f>
        <v>111578.355429699</v>
      </c>
      <c r="E112" s="60"/>
    </row>
    <row r="113" customFormat="false" ht="15" hidden="false" customHeight="false" outlineLevel="0" collapsed="false">
      <c r="A113" s="124"/>
      <c r="B113" s="121"/>
      <c r="C113" s="124"/>
      <c r="D113" s="123"/>
      <c r="E113" s="108"/>
    </row>
    <row r="114" customFormat="false" ht="15.75" hidden="false" customHeight="false" outlineLevel="0" collapsed="false">
      <c r="A114" s="124"/>
      <c r="B114" s="190" t="s">
        <v>182</v>
      </c>
      <c r="C114" s="124"/>
      <c r="D114" s="123"/>
      <c r="E114" s="108"/>
    </row>
    <row r="115" customFormat="false" ht="15" hidden="false" customHeight="false" outlineLevel="0" collapsed="false">
      <c r="A115" s="80"/>
      <c r="C115" s="80"/>
      <c r="D115" s="80"/>
    </row>
    <row r="116" customFormat="false" ht="15" hidden="false" customHeight="false" outlineLevel="0" collapsed="false">
      <c r="A116" s="80"/>
      <c r="C116" s="80"/>
      <c r="D116" s="320"/>
    </row>
    <row r="117" customFormat="false" ht="15" hidden="false" customHeight="false" outlineLevel="0" collapsed="false">
      <c r="A117" s="80"/>
      <c r="C117" s="80"/>
      <c r="D117" s="80"/>
    </row>
    <row r="118" customFormat="false" ht="15" hidden="false" customHeight="false" outlineLevel="0" collapsed="false">
      <c r="A118" s="80"/>
      <c r="C118" s="80"/>
      <c r="D118" s="80"/>
    </row>
    <row r="119" customFormat="false" ht="15" hidden="false" customHeight="false" outlineLevel="0" collapsed="false">
      <c r="A119" s="80"/>
      <c r="C119" s="80"/>
      <c r="D119" s="80"/>
    </row>
    <row r="120" customFormat="false" ht="15" hidden="false" customHeight="false" outlineLevel="0" collapsed="false">
      <c r="A120" s="80"/>
      <c r="C120" s="80"/>
      <c r="D120" s="80"/>
    </row>
    <row r="121" customFormat="false" ht="15" hidden="false" customHeight="false" outlineLevel="0" collapsed="false">
      <c r="A121" s="80"/>
      <c r="C121" s="80"/>
      <c r="D121" s="80"/>
    </row>
    <row r="122" customFormat="false" ht="15" hidden="false" customHeight="false" outlineLevel="0" collapsed="false">
      <c r="A122" s="80"/>
      <c r="C122" s="80"/>
      <c r="D122" s="80"/>
    </row>
    <row r="123" customFormat="false" ht="15" hidden="false" customHeight="false" outlineLevel="0" collapsed="false">
      <c r="A123" s="80"/>
      <c r="C123" s="80"/>
      <c r="D123" s="80"/>
    </row>
    <row r="124" customFormat="false" ht="15" hidden="false" customHeight="false" outlineLevel="0" collapsed="false">
      <c r="A124" s="80"/>
      <c r="C124" s="80"/>
      <c r="D124" s="80"/>
    </row>
    <row r="125" customFormat="false" ht="15" hidden="false" customHeight="false" outlineLevel="0" collapsed="false">
      <c r="A125" s="80"/>
      <c r="C125" s="80"/>
      <c r="D125" s="80"/>
    </row>
    <row r="126" customFormat="false" ht="15" hidden="false" customHeight="false" outlineLevel="0" collapsed="false">
      <c r="A126" s="80"/>
      <c r="C126" s="80"/>
      <c r="D126" s="80"/>
    </row>
    <row r="127" customFormat="false" ht="15" hidden="false" customHeight="false" outlineLevel="0" collapsed="false">
      <c r="A127" s="80"/>
      <c r="C127" s="80"/>
      <c r="D127" s="80"/>
    </row>
    <row r="128" customFormat="false" ht="15" hidden="false" customHeight="false" outlineLevel="0" collapsed="false">
      <c r="A128" s="80"/>
      <c r="C128" s="80"/>
      <c r="D128" s="80"/>
    </row>
    <row r="129" customFormat="false" ht="15" hidden="false" customHeight="false" outlineLevel="0" collapsed="false">
      <c r="A129" s="80"/>
      <c r="C129" s="80"/>
      <c r="D129" s="80"/>
    </row>
    <row r="130" customFormat="false" ht="15" hidden="false" customHeight="false" outlineLevel="0" collapsed="false">
      <c r="A130" s="80"/>
      <c r="C130" s="80"/>
      <c r="D130" s="80"/>
    </row>
    <row r="131" customFormat="false" ht="15" hidden="false" customHeight="false" outlineLevel="0" collapsed="false">
      <c r="A131" s="80"/>
      <c r="C131" s="80"/>
      <c r="D131" s="80"/>
    </row>
    <row r="132" customFormat="false" ht="15" hidden="false" customHeight="false" outlineLevel="0" collapsed="false">
      <c r="A132" s="80"/>
      <c r="C132" s="80"/>
      <c r="D132" s="80"/>
    </row>
    <row r="133" customFormat="false" ht="15" hidden="false" customHeight="false" outlineLevel="0" collapsed="false">
      <c r="A133" s="80"/>
      <c r="C133" s="80"/>
      <c r="D133" s="80"/>
    </row>
    <row r="134" customFormat="false" ht="15" hidden="false" customHeight="false" outlineLevel="0" collapsed="false">
      <c r="A134" s="80"/>
      <c r="C134" s="80"/>
      <c r="D134" s="80"/>
    </row>
    <row r="135" customFormat="false" ht="15" hidden="false" customHeight="false" outlineLevel="0" collapsed="false">
      <c r="A135" s="80"/>
      <c r="C135" s="80"/>
      <c r="D135" s="80"/>
    </row>
    <row r="136" customFormat="false" ht="15" hidden="false" customHeight="false" outlineLevel="0" collapsed="false">
      <c r="A136" s="80"/>
      <c r="C136" s="80"/>
      <c r="D136" s="80"/>
    </row>
    <row r="137" customFormat="false" ht="15" hidden="false" customHeight="false" outlineLevel="0" collapsed="false">
      <c r="A137" s="80"/>
      <c r="C137" s="80"/>
      <c r="D137" s="80"/>
    </row>
    <row r="138" customFormat="false" ht="15" hidden="false" customHeight="false" outlineLevel="0" collapsed="false">
      <c r="A138" s="80"/>
      <c r="C138" s="80"/>
      <c r="D138" s="80"/>
    </row>
    <row r="139" customFormat="false" ht="15" hidden="false" customHeight="false" outlineLevel="0" collapsed="false">
      <c r="A139" s="80"/>
      <c r="C139" s="80"/>
      <c r="D139" s="80"/>
    </row>
    <row r="140" customFormat="false" ht="15" hidden="false" customHeight="false" outlineLevel="0" collapsed="false">
      <c r="A140" s="80"/>
      <c r="C140" s="80"/>
      <c r="D140" s="80"/>
    </row>
    <row r="141" customFormat="false" ht="15" hidden="false" customHeight="false" outlineLevel="0" collapsed="false">
      <c r="A141" s="80"/>
      <c r="C141" s="80"/>
      <c r="D141" s="80"/>
    </row>
    <row r="142" customFormat="false" ht="15" hidden="false" customHeight="false" outlineLevel="0" collapsed="false">
      <c r="A142" s="80"/>
      <c r="C142" s="80"/>
      <c r="D142" s="80"/>
    </row>
    <row r="143" customFormat="false" ht="15" hidden="false" customHeight="false" outlineLevel="0" collapsed="false">
      <c r="A143" s="80"/>
      <c r="C143" s="80"/>
      <c r="D143" s="80"/>
    </row>
    <row r="144" customFormat="false" ht="15" hidden="false" customHeight="false" outlineLevel="0" collapsed="false">
      <c r="A144" s="80"/>
      <c r="C144" s="80"/>
      <c r="D144" s="80"/>
    </row>
    <row r="145" customFormat="false" ht="15" hidden="false" customHeight="false" outlineLevel="0" collapsed="false">
      <c r="A145" s="80"/>
      <c r="C145" s="80"/>
      <c r="D145" s="80"/>
    </row>
    <row r="146" customFormat="false" ht="15" hidden="false" customHeight="false" outlineLevel="0" collapsed="false">
      <c r="A146" s="80"/>
      <c r="C146" s="80"/>
      <c r="D146" s="80"/>
    </row>
    <row r="147" customFormat="false" ht="15" hidden="false" customHeight="false" outlineLevel="0" collapsed="false">
      <c r="A147" s="80"/>
      <c r="C147" s="80"/>
      <c r="D147" s="80"/>
    </row>
    <row r="148" customFormat="false" ht="15" hidden="false" customHeight="false" outlineLevel="0" collapsed="false">
      <c r="A148" s="80"/>
      <c r="C148" s="80"/>
      <c r="D148" s="80"/>
    </row>
    <row r="149" customFormat="false" ht="15" hidden="false" customHeight="false" outlineLevel="0" collapsed="false">
      <c r="A149" s="80"/>
      <c r="C149" s="80"/>
      <c r="D149" s="80"/>
    </row>
    <row r="150" customFormat="false" ht="15" hidden="false" customHeight="false" outlineLevel="0" collapsed="false">
      <c r="A150" s="80"/>
      <c r="C150" s="80"/>
      <c r="D150" s="80"/>
    </row>
    <row r="151" customFormat="false" ht="15" hidden="false" customHeight="false" outlineLevel="0" collapsed="false">
      <c r="A151" s="80"/>
      <c r="C151" s="80"/>
      <c r="D151" s="80"/>
    </row>
    <row r="152" customFormat="false" ht="15" hidden="false" customHeight="false" outlineLevel="0" collapsed="false">
      <c r="A152" s="80"/>
      <c r="C152" s="80"/>
      <c r="D152" s="80"/>
    </row>
    <row r="153" customFormat="false" ht="15" hidden="false" customHeight="false" outlineLevel="0" collapsed="false">
      <c r="A153" s="80"/>
      <c r="C153" s="80"/>
      <c r="D153" s="80"/>
    </row>
    <row r="154" customFormat="false" ht="15" hidden="false" customHeight="false" outlineLevel="0" collapsed="false">
      <c r="A154" s="80"/>
      <c r="C154" s="80"/>
      <c r="D154" s="80"/>
    </row>
    <row r="155" customFormat="false" ht="15" hidden="false" customHeight="false" outlineLevel="0" collapsed="false">
      <c r="A155" s="80"/>
      <c r="C155" s="80"/>
      <c r="D155" s="80"/>
    </row>
    <row r="156" customFormat="false" ht="15" hidden="false" customHeight="false" outlineLevel="0" collapsed="false">
      <c r="A156" s="80"/>
      <c r="C156" s="80"/>
      <c r="D156" s="80"/>
    </row>
    <row r="157" customFormat="false" ht="15" hidden="false" customHeight="false" outlineLevel="0" collapsed="false">
      <c r="A157" s="80"/>
      <c r="C157" s="80"/>
      <c r="D157" s="80"/>
    </row>
    <row r="158" customFormat="false" ht="15" hidden="false" customHeight="false" outlineLevel="0" collapsed="false">
      <c r="A158" s="80"/>
      <c r="C158" s="80"/>
      <c r="D158" s="80"/>
    </row>
    <row r="159" customFormat="false" ht="15" hidden="false" customHeight="false" outlineLevel="0" collapsed="false">
      <c r="A159" s="80"/>
      <c r="C159" s="80"/>
      <c r="D159" s="80"/>
    </row>
    <row r="160" customFormat="false" ht="15" hidden="false" customHeight="false" outlineLevel="0" collapsed="false">
      <c r="A160" s="80"/>
      <c r="C160" s="80"/>
      <c r="D160" s="80"/>
    </row>
    <row r="161" customFormat="false" ht="15" hidden="false" customHeight="false" outlineLevel="0" collapsed="false">
      <c r="A161" s="80"/>
      <c r="C161" s="80"/>
      <c r="D161" s="80"/>
    </row>
    <row r="162" customFormat="false" ht="15" hidden="false" customHeight="false" outlineLevel="0" collapsed="false">
      <c r="A162" s="80"/>
      <c r="C162" s="80"/>
      <c r="D162" s="80"/>
    </row>
    <row r="163" customFormat="false" ht="15" hidden="false" customHeight="false" outlineLevel="0" collapsed="false">
      <c r="A163" s="80"/>
      <c r="C163" s="80"/>
      <c r="D163" s="80"/>
    </row>
    <row r="164" customFormat="false" ht="15" hidden="false" customHeight="false" outlineLevel="0" collapsed="false">
      <c r="A164" s="80"/>
      <c r="C164" s="80"/>
      <c r="D164" s="80"/>
    </row>
    <row r="165" customFormat="false" ht="15" hidden="false" customHeight="false" outlineLevel="0" collapsed="false">
      <c r="A165" s="80"/>
      <c r="C165" s="80"/>
      <c r="D165" s="80"/>
    </row>
    <row r="166" customFormat="false" ht="15" hidden="false" customHeight="false" outlineLevel="0" collapsed="false">
      <c r="A166" s="80"/>
      <c r="C166" s="80"/>
      <c r="D166" s="80"/>
    </row>
    <row r="167" customFormat="false" ht="15" hidden="false" customHeight="false" outlineLevel="0" collapsed="false">
      <c r="A167" s="80"/>
      <c r="C167" s="80"/>
      <c r="D167" s="80"/>
    </row>
    <row r="168" customFormat="false" ht="15" hidden="false" customHeight="false" outlineLevel="0" collapsed="false">
      <c r="A168" s="80"/>
      <c r="C168" s="80"/>
      <c r="D168" s="80"/>
    </row>
    <row r="169" customFormat="false" ht="15" hidden="false" customHeight="false" outlineLevel="0" collapsed="false">
      <c r="A169" s="80"/>
      <c r="C169" s="80"/>
      <c r="D169" s="80"/>
    </row>
    <row r="170" customFormat="false" ht="15" hidden="false" customHeight="false" outlineLevel="0" collapsed="false">
      <c r="A170" s="80"/>
      <c r="C170" s="80"/>
      <c r="D170" s="80"/>
    </row>
    <row r="171" customFormat="false" ht="15" hidden="false" customHeight="false" outlineLevel="0" collapsed="false">
      <c r="A171" s="80"/>
      <c r="C171" s="80"/>
      <c r="D171" s="80"/>
    </row>
    <row r="172" customFormat="false" ht="15" hidden="false" customHeight="false" outlineLevel="0" collapsed="false">
      <c r="A172" s="80"/>
      <c r="C172" s="80"/>
      <c r="D172" s="80"/>
    </row>
    <row r="173" customFormat="false" ht="15" hidden="false" customHeight="false" outlineLevel="0" collapsed="false">
      <c r="A173" s="80"/>
      <c r="C173" s="80"/>
      <c r="D173" s="80"/>
    </row>
    <row r="174" customFormat="false" ht="15" hidden="false" customHeight="false" outlineLevel="0" collapsed="false">
      <c r="A174" s="80"/>
      <c r="C174" s="80"/>
      <c r="D174" s="80"/>
    </row>
    <row r="175" customFormat="false" ht="15" hidden="false" customHeight="false" outlineLevel="0" collapsed="false">
      <c r="A175" s="80"/>
      <c r="C175" s="80"/>
      <c r="D175" s="80"/>
    </row>
    <row r="176" customFormat="false" ht="15" hidden="false" customHeight="false" outlineLevel="0" collapsed="false">
      <c r="A176" s="80"/>
      <c r="C176" s="80"/>
      <c r="D176" s="80"/>
    </row>
    <row r="177" customFormat="false" ht="15" hidden="false" customHeight="false" outlineLevel="0" collapsed="false">
      <c r="A177" s="80"/>
      <c r="C177" s="80"/>
      <c r="D177" s="80"/>
    </row>
    <row r="178" customFormat="false" ht="15" hidden="false" customHeight="false" outlineLevel="0" collapsed="false">
      <c r="A178" s="80"/>
      <c r="C178" s="80"/>
      <c r="D178" s="80"/>
    </row>
    <row r="179" customFormat="false" ht="15" hidden="false" customHeight="false" outlineLevel="0" collapsed="false">
      <c r="A179" s="80"/>
      <c r="C179" s="80"/>
      <c r="D179" s="80"/>
    </row>
    <row r="180" customFormat="false" ht="15" hidden="false" customHeight="false" outlineLevel="0" collapsed="false">
      <c r="A180" s="80"/>
      <c r="C180" s="80"/>
      <c r="D180" s="80"/>
    </row>
    <row r="181" customFormat="false" ht="15" hidden="false" customHeight="false" outlineLevel="0" collapsed="false">
      <c r="A181" s="80"/>
      <c r="C181" s="80"/>
      <c r="D181" s="80"/>
    </row>
    <row r="182" customFormat="false" ht="15" hidden="false" customHeight="false" outlineLevel="0" collapsed="false">
      <c r="A182" s="80"/>
      <c r="C182" s="80"/>
      <c r="D182" s="80"/>
    </row>
    <row r="183" customFormat="false" ht="15" hidden="false" customHeight="false" outlineLevel="0" collapsed="false">
      <c r="A183" s="80"/>
      <c r="C183" s="80"/>
      <c r="D183" s="80"/>
    </row>
    <row r="184" customFormat="false" ht="15" hidden="false" customHeight="false" outlineLevel="0" collapsed="false">
      <c r="A184" s="80"/>
      <c r="C184" s="80"/>
      <c r="D184" s="80"/>
    </row>
    <row r="185" customFormat="false" ht="15" hidden="false" customHeight="false" outlineLevel="0" collapsed="false">
      <c r="A185" s="80"/>
      <c r="C185" s="80"/>
      <c r="D185" s="80"/>
    </row>
    <row r="186" customFormat="false" ht="15" hidden="false" customHeight="false" outlineLevel="0" collapsed="false">
      <c r="A186" s="80"/>
      <c r="C186" s="80"/>
      <c r="D186" s="80"/>
    </row>
    <row r="187" customFormat="false" ht="15" hidden="false" customHeight="false" outlineLevel="0" collapsed="false">
      <c r="A187" s="80"/>
      <c r="C187" s="80"/>
      <c r="D187" s="80"/>
    </row>
    <row r="188" customFormat="false" ht="15" hidden="false" customHeight="false" outlineLevel="0" collapsed="false">
      <c r="A188" s="80"/>
      <c r="C188" s="80"/>
      <c r="D188" s="80"/>
    </row>
    <row r="189" customFormat="false" ht="15" hidden="false" customHeight="false" outlineLevel="0" collapsed="false">
      <c r="A189" s="80"/>
      <c r="C189" s="80"/>
      <c r="D189" s="80"/>
    </row>
    <row r="190" customFormat="false" ht="15" hidden="false" customHeight="false" outlineLevel="0" collapsed="false">
      <c r="A190" s="80"/>
      <c r="C190" s="80"/>
      <c r="D190" s="80"/>
    </row>
    <row r="191" customFormat="false" ht="15" hidden="false" customHeight="false" outlineLevel="0" collapsed="false">
      <c r="A191" s="80"/>
      <c r="C191" s="80"/>
      <c r="D191" s="80"/>
    </row>
    <row r="192" customFormat="false" ht="15" hidden="false" customHeight="false" outlineLevel="0" collapsed="false">
      <c r="A192" s="80"/>
      <c r="C192" s="80"/>
      <c r="D192" s="80"/>
    </row>
    <row r="193" customFormat="false" ht="15" hidden="false" customHeight="false" outlineLevel="0" collapsed="false">
      <c r="A193" s="80"/>
      <c r="C193" s="80"/>
      <c r="D193" s="80"/>
    </row>
    <row r="194" customFormat="false" ht="15" hidden="false" customHeight="false" outlineLevel="0" collapsed="false">
      <c r="A194" s="80"/>
      <c r="C194" s="80"/>
      <c r="D194" s="80"/>
    </row>
    <row r="195" customFormat="false" ht="15" hidden="false" customHeight="false" outlineLevel="0" collapsed="false">
      <c r="A195" s="80"/>
      <c r="C195" s="80"/>
      <c r="D195" s="80"/>
    </row>
    <row r="196" customFormat="false" ht="15" hidden="false" customHeight="false" outlineLevel="0" collapsed="false">
      <c r="A196" s="80"/>
      <c r="C196" s="80"/>
      <c r="D196" s="80"/>
    </row>
    <row r="197" customFormat="false" ht="15" hidden="false" customHeight="false" outlineLevel="0" collapsed="false">
      <c r="A197" s="80"/>
      <c r="C197" s="80"/>
      <c r="D197" s="80"/>
    </row>
    <row r="198" customFormat="false" ht="15" hidden="false" customHeight="false" outlineLevel="0" collapsed="false">
      <c r="A198" s="80"/>
      <c r="C198" s="80"/>
      <c r="D198" s="80"/>
    </row>
    <row r="199" customFormat="false" ht="15" hidden="false" customHeight="false" outlineLevel="0" collapsed="false">
      <c r="A199" s="80"/>
      <c r="C199" s="80"/>
      <c r="D199" s="80"/>
    </row>
    <row r="200" customFormat="false" ht="15" hidden="false" customHeight="false" outlineLevel="0" collapsed="false">
      <c r="A200" s="80"/>
      <c r="C200" s="80"/>
      <c r="D200" s="80"/>
    </row>
    <row r="201" customFormat="false" ht="15" hidden="false" customHeight="false" outlineLevel="0" collapsed="false">
      <c r="A201" s="80"/>
      <c r="C201" s="80"/>
      <c r="D201" s="80"/>
    </row>
    <row r="202" customFormat="false" ht="15" hidden="false" customHeight="false" outlineLevel="0" collapsed="false">
      <c r="A202" s="80"/>
      <c r="C202" s="80"/>
      <c r="D202" s="80"/>
    </row>
    <row r="203" customFormat="false" ht="15" hidden="false" customHeight="false" outlineLevel="0" collapsed="false">
      <c r="A203" s="80"/>
      <c r="C203" s="80"/>
      <c r="D203" s="80"/>
    </row>
    <row r="204" customFormat="false" ht="15" hidden="false" customHeight="false" outlineLevel="0" collapsed="false">
      <c r="A204" s="80"/>
      <c r="C204" s="80"/>
      <c r="D204" s="80"/>
    </row>
    <row r="205" customFormat="false" ht="15" hidden="false" customHeight="false" outlineLevel="0" collapsed="false">
      <c r="A205" s="80"/>
      <c r="C205" s="80"/>
      <c r="D205" s="80"/>
    </row>
    <row r="206" customFormat="false" ht="15" hidden="false" customHeight="false" outlineLevel="0" collapsed="false">
      <c r="A206" s="80"/>
      <c r="C206" s="80"/>
      <c r="D206" s="80"/>
    </row>
    <row r="207" customFormat="false" ht="15" hidden="false" customHeight="false" outlineLevel="0" collapsed="false">
      <c r="A207" s="80"/>
      <c r="C207" s="80"/>
      <c r="D207" s="80"/>
    </row>
    <row r="208" customFormat="false" ht="15" hidden="false" customHeight="false" outlineLevel="0" collapsed="false">
      <c r="A208" s="80"/>
      <c r="C208" s="80"/>
      <c r="D208" s="80"/>
    </row>
    <row r="209" customFormat="false" ht="15" hidden="false" customHeight="false" outlineLevel="0" collapsed="false">
      <c r="A209" s="80"/>
      <c r="C209" s="80"/>
      <c r="D209" s="80"/>
    </row>
    <row r="210" customFormat="false" ht="15" hidden="false" customHeight="false" outlineLevel="0" collapsed="false">
      <c r="A210" s="80"/>
      <c r="C210" s="80"/>
      <c r="D210" s="80"/>
    </row>
    <row r="211" customFormat="false" ht="15" hidden="false" customHeight="false" outlineLevel="0" collapsed="false">
      <c r="A211" s="80"/>
      <c r="C211" s="80"/>
      <c r="D211" s="80"/>
    </row>
    <row r="212" customFormat="false" ht="15" hidden="false" customHeight="false" outlineLevel="0" collapsed="false">
      <c r="A212" s="80"/>
      <c r="C212" s="80"/>
      <c r="D212" s="80"/>
    </row>
    <row r="213" customFormat="false" ht="15" hidden="false" customHeight="false" outlineLevel="0" collapsed="false">
      <c r="A213" s="80"/>
      <c r="C213" s="80"/>
      <c r="D213" s="80"/>
    </row>
    <row r="214" customFormat="false" ht="15" hidden="false" customHeight="false" outlineLevel="0" collapsed="false">
      <c r="A214" s="80"/>
      <c r="C214" s="80"/>
      <c r="D214" s="80"/>
    </row>
    <row r="215" customFormat="false" ht="15" hidden="false" customHeight="false" outlineLevel="0" collapsed="false">
      <c r="A215" s="80"/>
      <c r="C215" s="80"/>
      <c r="D215" s="80"/>
    </row>
    <row r="216" customFormat="false" ht="15" hidden="false" customHeight="false" outlineLevel="0" collapsed="false">
      <c r="A216" s="80"/>
      <c r="C216" s="80"/>
      <c r="D216" s="80"/>
    </row>
    <row r="217" customFormat="false" ht="15" hidden="false" customHeight="false" outlineLevel="0" collapsed="false">
      <c r="A217" s="80"/>
      <c r="C217" s="80"/>
      <c r="D217" s="80"/>
    </row>
    <row r="218" customFormat="false" ht="15" hidden="false" customHeight="false" outlineLevel="0" collapsed="false">
      <c r="A218" s="80"/>
      <c r="C218" s="80"/>
      <c r="D218" s="80"/>
    </row>
    <row r="219" customFormat="false" ht="15" hidden="false" customHeight="false" outlineLevel="0" collapsed="false">
      <c r="A219" s="80"/>
      <c r="C219" s="80"/>
      <c r="D219" s="80"/>
    </row>
    <row r="220" customFormat="false" ht="15" hidden="false" customHeight="false" outlineLevel="0" collapsed="false">
      <c r="A220" s="80"/>
      <c r="C220" s="80"/>
      <c r="D220" s="80"/>
    </row>
    <row r="221" customFormat="false" ht="15" hidden="false" customHeight="false" outlineLevel="0" collapsed="false">
      <c r="A221" s="80"/>
      <c r="C221" s="80"/>
      <c r="D221" s="80"/>
    </row>
    <row r="222" customFormat="false" ht="15" hidden="false" customHeight="false" outlineLevel="0" collapsed="false">
      <c r="A222" s="80"/>
      <c r="C222" s="80"/>
      <c r="D222" s="80"/>
    </row>
    <row r="223" customFormat="false" ht="15" hidden="false" customHeight="false" outlineLevel="0" collapsed="false">
      <c r="A223" s="80"/>
      <c r="C223" s="80"/>
      <c r="D223" s="80"/>
    </row>
    <row r="224" customFormat="false" ht="15" hidden="false" customHeight="false" outlineLevel="0" collapsed="false">
      <c r="A224" s="80"/>
      <c r="C224" s="80"/>
      <c r="D224" s="80"/>
    </row>
    <row r="225" customFormat="false" ht="15" hidden="false" customHeight="false" outlineLevel="0" collapsed="false">
      <c r="A225" s="80"/>
      <c r="C225" s="80"/>
      <c r="D225" s="80"/>
    </row>
    <row r="226" customFormat="false" ht="15" hidden="false" customHeight="false" outlineLevel="0" collapsed="false">
      <c r="A226" s="80"/>
      <c r="C226" s="80"/>
      <c r="D226" s="80"/>
    </row>
    <row r="227" customFormat="false" ht="15" hidden="false" customHeight="false" outlineLevel="0" collapsed="false">
      <c r="A227" s="80"/>
      <c r="C227" s="80"/>
      <c r="D227" s="80"/>
    </row>
    <row r="228" customFormat="false" ht="15" hidden="false" customHeight="false" outlineLevel="0" collapsed="false">
      <c r="A228" s="80"/>
      <c r="C228" s="80"/>
      <c r="D228" s="80"/>
    </row>
    <row r="229" customFormat="false" ht="15" hidden="false" customHeight="false" outlineLevel="0" collapsed="false">
      <c r="A229" s="80"/>
      <c r="C229" s="80"/>
      <c r="D229" s="80"/>
    </row>
    <row r="230" customFormat="false" ht="15" hidden="false" customHeight="false" outlineLevel="0" collapsed="false">
      <c r="A230" s="80"/>
      <c r="C230" s="80"/>
      <c r="D230" s="80"/>
    </row>
    <row r="231" customFormat="false" ht="15" hidden="false" customHeight="false" outlineLevel="0" collapsed="false">
      <c r="A231" s="80"/>
      <c r="C231" s="80"/>
      <c r="D231" s="80"/>
    </row>
    <row r="232" customFormat="false" ht="15" hidden="false" customHeight="false" outlineLevel="0" collapsed="false">
      <c r="A232" s="80"/>
      <c r="C232" s="80"/>
      <c r="D232" s="80"/>
    </row>
    <row r="233" customFormat="false" ht="15" hidden="false" customHeight="false" outlineLevel="0" collapsed="false">
      <c r="A233" s="80"/>
      <c r="C233" s="80"/>
      <c r="D233" s="80"/>
    </row>
    <row r="234" customFormat="false" ht="15" hidden="false" customHeight="false" outlineLevel="0" collapsed="false">
      <c r="A234" s="80"/>
      <c r="C234" s="80"/>
      <c r="D234" s="80"/>
    </row>
    <row r="235" customFormat="false" ht="15" hidden="false" customHeight="false" outlineLevel="0" collapsed="false">
      <c r="A235" s="80"/>
      <c r="C235" s="80"/>
      <c r="D235" s="80"/>
    </row>
    <row r="236" customFormat="false" ht="15" hidden="false" customHeight="false" outlineLevel="0" collapsed="false">
      <c r="A236" s="80"/>
      <c r="C236" s="80"/>
      <c r="D236" s="80"/>
    </row>
    <row r="237" customFormat="false" ht="15" hidden="false" customHeight="false" outlineLevel="0" collapsed="false">
      <c r="A237" s="80"/>
      <c r="C237" s="80"/>
      <c r="D237" s="80"/>
    </row>
    <row r="238" customFormat="false" ht="15" hidden="false" customHeight="false" outlineLevel="0" collapsed="false">
      <c r="A238" s="80"/>
      <c r="C238" s="80"/>
      <c r="D238" s="80"/>
    </row>
    <row r="239" customFormat="false" ht="15" hidden="false" customHeight="false" outlineLevel="0" collapsed="false">
      <c r="A239" s="80"/>
      <c r="C239" s="80"/>
      <c r="D239" s="80"/>
    </row>
    <row r="240" customFormat="false" ht="15" hidden="false" customHeight="false" outlineLevel="0" collapsed="false">
      <c r="A240" s="80"/>
      <c r="C240" s="80"/>
      <c r="D240" s="80"/>
    </row>
    <row r="241" customFormat="false" ht="15" hidden="false" customHeight="false" outlineLevel="0" collapsed="false">
      <c r="A241" s="80"/>
      <c r="C241" s="80"/>
      <c r="D241" s="80"/>
    </row>
    <row r="242" customFormat="false" ht="15" hidden="false" customHeight="false" outlineLevel="0" collapsed="false">
      <c r="A242" s="80"/>
      <c r="C242" s="80"/>
      <c r="D242" s="80"/>
    </row>
    <row r="243" customFormat="false" ht="15" hidden="false" customHeight="false" outlineLevel="0" collapsed="false">
      <c r="A243" s="80"/>
      <c r="C243" s="80"/>
      <c r="D243" s="80"/>
    </row>
    <row r="244" customFormat="false" ht="15" hidden="false" customHeight="false" outlineLevel="0" collapsed="false">
      <c r="A244" s="80"/>
      <c r="C244" s="80"/>
      <c r="D244" s="80"/>
    </row>
    <row r="245" customFormat="false" ht="15" hidden="false" customHeight="false" outlineLevel="0" collapsed="false">
      <c r="A245" s="80"/>
      <c r="C245" s="80"/>
      <c r="D245" s="80"/>
    </row>
    <row r="246" customFormat="false" ht="15" hidden="false" customHeight="false" outlineLevel="0" collapsed="false">
      <c r="A246" s="80"/>
      <c r="C246" s="80"/>
      <c r="D246" s="80"/>
    </row>
    <row r="247" customFormat="false" ht="15" hidden="false" customHeight="false" outlineLevel="0" collapsed="false">
      <c r="A247" s="80"/>
      <c r="C247" s="80"/>
      <c r="D247" s="80"/>
    </row>
    <row r="248" customFormat="false" ht="15" hidden="false" customHeight="false" outlineLevel="0" collapsed="false">
      <c r="A248" s="80"/>
      <c r="C248" s="80"/>
      <c r="D248" s="80"/>
    </row>
    <row r="249" customFormat="false" ht="15" hidden="false" customHeight="false" outlineLevel="0" collapsed="false">
      <c r="A249" s="80"/>
      <c r="C249" s="80"/>
      <c r="D249" s="80"/>
    </row>
    <row r="250" customFormat="false" ht="15" hidden="false" customHeight="false" outlineLevel="0" collapsed="false">
      <c r="A250" s="80"/>
      <c r="C250" s="80"/>
      <c r="D250" s="80"/>
    </row>
    <row r="251" customFormat="false" ht="15" hidden="false" customHeight="false" outlineLevel="0" collapsed="false">
      <c r="A251" s="80"/>
      <c r="C251" s="80"/>
      <c r="D251" s="80"/>
    </row>
    <row r="252" customFormat="false" ht="15" hidden="false" customHeight="false" outlineLevel="0" collapsed="false">
      <c r="A252" s="80"/>
      <c r="C252" s="80"/>
      <c r="D252" s="80"/>
    </row>
    <row r="253" customFormat="false" ht="15" hidden="false" customHeight="false" outlineLevel="0" collapsed="false">
      <c r="A253" s="80"/>
      <c r="C253" s="80"/>
      <c r="D253" s="80"/>
    </row>
    <row r="254" customFormat="false" ht="15" hidden="false" customHeight="false" outlineLevel="0" collapsed="false">
      <c r="A254" s="80"/>
      <c r="C254" s="80"/>
      <c r="D254" s="80"/>
    </row>
    <row r="255" customFormat="false" ht="15" hidden="false" customHeight="false" outlineLevel="0" collapsed="false">
      <c r="A255" s="80"/>
      <c r="C255" s="80"/>
      <c r="D255" s="80"/>
    </row>
    <row r="256" customFormat="false" ht="15" hidden="false" customHeight="false" outlineLevel="0" collapsed="false">
      <c r="A256" s="80"/>
      <c r="C256" s="80"/>
      <c r="D256" s="80"/>
    </row>
    <row r="257" customFormat="false" ht="15" hidden="false" customHeight="false" outlineLevel="0" collapsed="false">
      <c r="A257" s="80"/>
      <c r="C257" s="80"/>
      <c r="D257" s="80"/>
    </row>
    <row r="258" customFormat="false" ht="15" hidden="false" customHeight="false" outlineLevel="0" collapsed="false">
      <c r="A258" s="80"/>
      <c r="C258" s="80"/>
      <c r="D258" s="80"/>
    </row>
    <row r="259" customFormat="false" ht="15" hidden="false" customHeight="false" outlineLevel="0" collapsed="false">
      <c r="A259" s="80"/>
      <c r="C259" s="80"/>
      <c r="D259" s="80"/>
    </row>
    <row r="260" customFormat="false" ht="15" hidden="false" customHeight="false" outlineLevel="0" collapsed="false">
      <c r="A260" s="80"/>
      <c r="C260" s="80"/>
      <c r="D260" s="80"/>
    </row>
    <row r="261" customFormat="false" ht="15" hidden="false" customHeight="false" outlineLevel="0" collapsed="false">
      <c r="A261" s="80"/>
      <c r="C261" s="80"/>
      <c r="D261" s="80"/>
    </row>
    <row r="262" customFormat="false" ht="15" hidden="false" customHeight="false" outlineLevel="0" collapsed="false">
      <c r="A262" s="80"/>
      <c r="C262" s="80"/>
      <c r="D262" s="80"/>
    </row>
    <row r="263" customFormat="false" ht="15" hidden="false" customHeight="false" outlineLevel="0" collapsed="false">
      <c r="A263" s="80"/>
      <c r="C263" s="80"/>
      <c r="D263" s="80"/>
    </row>
    <row r="264" customFormat="false" ht="15" hidden="false" customHeight="false" outlineLevel="0" collapsed="false">
      <c r="A264" s="80"/>
      <c r="C264" s="80"/>
      <c r="D264" s="80"/>
    </row>
    <row r="265" customFormat="false" ht="15" hidden="false" customHeight="false" outlineLevel="0" collapsed="false">
      <c r="A265" s="80"/>
      <c r="C265" s="80"/>
      <c r="D265" s="80"/>
    </row>
    <row r="266" customFormat="false" ht="15" hidden="false" customHeight="false" outlineLevel="0" collapsed="false">
      <c r="A266" s="80"/>
      <c r="C266" s="80"/>
      <c r="D266" s="80"/>
    </row>
    <row r="267" customFormat="false" ht="15" hidden="false" customHeight="false" outlineLevel="0" collapsed="false">
      <c r="A267" s="80"/>
      <c r="C267" s="80"/>
      <c r="D267" s="80"/>
    </row>
    <row r="268" customFormat="false" ht="15" hidden="false" customHeight="false" outlineLevel="0" collapsed="false">
      <c r="A268" s="80"/>
      <c r="C268" s="80"/>
      <c r="D268" s="80"/>
    </row>
    <row r="269" customFormat="false" ht="15" hidden="false" customHeight="false" outlineLevel="0" collapsed="false">
      <c r="A269" s="80"/>
      <c r="C269" s="80"/>
      <c r="D269" s="80"/>
    </row>
    <row r="270" customFormat="false" ht="15" hidden="false" customHeight="false" outlineLevel="0" collapsed="false">
      <c r="A270" s="80"/>
      <c r="C270" s="80"/>
      <c r="D270" s="80"/>
    </row>
    <row r="271" customFormat="false" ht="15" hidden="false" customHeight="false" outlineLevel="0" collapsed="false">
      <c r="A271" s="80"/>
      <c r="C271" s="80"/>
      <c r="D271" s="80"/>
    </row>
    <row r="272" customFormat="false" ht="15" hidden="false" customHeight="false" outlineLevel="0" collapsed="false">
      <c r="A272" s="80"/>
      <c r="C272" s="80"/>
      <c r="D272" s="80"/>
    </row>
    <row r="273" customFormat="false" ht="15" hidden="false" customHeight="false" outlineLevel="0" collapsed="false">
      <c r="A273" s="80"/>
      <c r="C273" s="80"/>
      <c r="D273" s="80"/>
    </row>
    <row r="274" customFormat="false" ht="15" hidden="false" customHeight="false" outlineLevel="0" collapsed="false">
      <c r="A274" s="80"/>
      <c r="C274" s="80"/>
      <c r="D274" s="80"/>
    </row>
    <row r="275" customFormat="false" ht="15" hidden="false" customHeight="false" outlineLevel="0" collapsed="false">
      <c r="A275" s="80"/>
      <c r="C275" s="80"/>
      <c r="D275" s="80"/>
    </row>
    <row r="276" customFormat="false" ht="15" hidden="false" customHeight="false" outlineLevel="0" collapsed="false">
      <c r="A276" s="80"/>
      <c r="C276" s="80"/>
      <c r="D276" s="80"/>
    </row>
    <row r="277" customFormat="false" ht="15" hidden="false" customHeight="false" outlineLevel="0" collapsed="false">
      <c r="A277" s="80"/>
      <c r="C277" s="80"/>
      <c r="D277" s="80"/>
    </row>
    <row r="278" customFormat="false" ht="15" hidden="false" customHeight="false" outlineLevel="0" collapsed="false">
      <c r="A278" s="80"/>
      <c r="C278" s="80"/>
      <c r="D278" s="80"/>
    </row>
    <row r="279" customFormat="false" ht="15" hidden="false" customHeight="false" outlineLevel="0" collapsed="false">
      <c r="A279" s="80"/>
      <c r="C279" s="80"/>
      <c r="D279" s="80"/>
    </row>
    <row r="280" customFormat="false" ht="15" hidden="false" customHeight="false" outlineLevel="0" collapsed="false">
      <c r="A280" s="80"/>
      <c r="C280" s="80"/>
      <c r="D280" s="80"/>
    </row>
    <row r="281" customFormat="false" ht="15" hidden="false" customHeight="false" outlineLevel="0" collapsed="false">
      <c r="A281" s="80"/>
      <c r="C281" s="80"/>
      <c r="D281" s="80"/>
    </row>
    <row r="282" customFormat="false" ht="15" hidden="false" customHeight="false" outlineLevel="0" collapsed="false">
      <c r="A282" s="80"/>
      <c r="C282" s="80"/>
      <c r="D282" s="80"/>
    </row>
    <row r="283" customFormat="false" ht="15" hidden="false" customHeight="false" outlineLevel="0" collapsed="false">
      <c r="A283" s="80"/>
      <c r="C283" s="80"/>
      <c r="D283" s="80"/>
    </row>
    <row r="284" customFormat="false" ht="15" hidden="false" customHeight="false" outlineLevel="0" collapsed="false">
      <c r="A284" s="80"/>
      <c r="C284" s="80"/>
      <c r="D284" s="80"/>
    </row>
    <row r="285" customFormat="false" ht="15" hidden="false" customHeight="false" outlineLevel="0" collapsed="false">
      <c r="A285" s="80"/>
      <c r="C285" s="80"/>
      <c r="D285" s="80"/>
    </row>
    <row r="286" customFormat="false" ht="15" hidden="false" customHeight="false" outlineLevel="0" collapsed="false">
      <c r="A286" s="80"/>
      <c r="C286" s="80"/>
      <c r="D286" s="80"/>
    </row>
    <row r="287" customFormat="false" ht="15" hidden="false" customHeight="false" outlineLevel="0" collapsed="false">
      <c r="A287" s="80"/>
      <c r="C287" s="80"/>
      <c r="D287" s="80"/>
    </row>
    <row r="288" customFormat="false" ht="15" hidden="false" customHeight="false" outlineLevel="0" collapsed="false">
      <c r="A288" s="80"/>
      <c r="C288" s="80"/>
      <c r="D288" s="80"/>
    </row>
    <row r="289" customFormat="false" ht="15" hidden="false" customHeight="false" outlineLevel="0" collapsed="false">
      <c r="A289" s="80"/>
      <c r="C289" s="80"/>
      <c r="D289" s="80"/>
    </row>
    <row r="290" customFormat="false" ht="15" hidden="false" customHeight="false" outlineLevel="0" collapsed="false">
      <c r="A290" s="80"/>
      <c r="C290" s="80"/>
      <c r="D290" s="80"/>
    </row>
    <row r="291" customFormat="false" ht="15" hidden="false" customHeight="false" outlineLevel="0" collapsed="false">
      <c r="A291" s="80"/>
      <c r="C291" s="80"/>
      <c r="D291" s="80"/>
    </row>
    <row r="292" customFormat="false" ht="15" hidden="false" customHeight="false" outlineLevel="0" collapsed="false">
      <c r="A292" s="80"/>
      <c r="C292" s="80"/>
      <c r="D292" s="80"/>
    </row>
    <row r="293" customFormat="false" ht="15" hidden="false" customHeight="false" outlineLevel="0" collapsed="false">
      <c r="A293" s="80"/>
      <c r="C293" s="80"/>
      <c r="D293" s="80"/>
    </row>
    <row r="294" customFormat="false" ht="15" hidden="false" customHeight="false" outlineLevel="0" collapsed="false">
      <c r="A294" s="80"/>
      <c r="C294" s="80"/>
      <c r="D294" s="80"/>
    </row>
    <row r="295" customFormat="false" ht="15" hidden="false" customHeight="false" outlineLevel="0" collapsed="false">
      <c r="A295" s="80"/>
      <c r="C295" s="80"/>
      <c r="D295" s="80"/>
    </row>
    <row r="296" customFormat="false" ht="15" hidden="false" customHeight="false" outlineLevel="0" collapsed="false">
      <c r="A296" s="80"/>
      <c r="C296" s="80"/>
      <c r="D296" s="80"/>
    </row>
    <row r="297" customFormat="false" ht="15" hidden="false" customHeight="false" outlineLevel="0" collapsed="false">
      <c r="A297" s="80"/>
      <c r="C297" s="80"/>
      <c r="D297" s="80"/>
    </row>
    <row r="298" customFormat="false" ht="15" hidden="false" customHeight="false" outlineLevel="0" collapsed="false">
      <c r="A298" s="80"/>
      <c r="C298" s="80"/>
      <c r="D298" s="80"/>
    </row>
    <row r="299" customFormat="false" ht="15" hidden="false" customHeight="false" outlineLevel="0" collapsed="false">
      <c r="A299" s="80"/>
      <c r="C299" s="80"/>
      <c r="D299" s="80"/>
    </row>
    <row r="300" customFormat="false" ht="15" hidden="false" customHeight="false" outlineLevel="0" collapsed="false">
      <c r="A300" s="80"/>
      <c r="C300" s="80"/>
      <c r="D300" s="80"/>
    </row>
    <row r="301" customFormat="false" ht="15" hidden="false" customHeight="false" outlineLevel="0" collapsed="false">
      <c r="A301" s="80"/>
      <c r="C301" s="80"/>
      <c r="D301" s="80"/>
    </row>
    <row r="302" customFormat="false" ht="15" hidden="false" customHeight="false" outlineLevel="0" collapsed="false">
      <c r="A302" s="80"/>
      <c r="C302" s="80"/>
      <c r="D302" s="80"/>
    </row>
    <row r="303" customFormat="false" ht="15" hidden="false" customHeight="false" outlineLevel="0" collapsed="false">
      <c r="A303" s="80"/>
      <c r="C303" s="80"/>
      <c r="D303" s="80"/>
    </row>
    <row r="304" customFormat="false" ht="15" hidden="false" customHeight="false" outlineLevel="0" collapsed="false">
      <c r="A304" s="80"/>
      <c r="C304" s="80"/>
      <c r="D304" s="80"/>
    </row>
    <row r="305" customFormat="false" ht="15" hidden="false" customHeight="false" outlineLevel="0" collapsed="false">
      <c r="A305" s="80"/>
      <c r="C305" s="80"/>
      <c r="D305" s="80"/>
    </row>
    <row r="306" customFormat="false" ht="15" hidden="false" customHeight="false" outlineLevel="0" collapsed="false">
      <c r="A306" s="80"/>
      <c r="C306" s="80"/>
      <c r="D306" s="80"/>
    </row>
    <row r="307" customFormat="false" ht="15" hidden="false" customHeight="false" outlineLevel="0" collapsed="false">
      <c r="A307" s="80"/>
      <c r="C307" s="80"/>
      <c r="D307" s="80"/>
    </row>
    <row r="308" customFormat="false" ht="15" hidden="false" customHeight="false" outlineLevel="0" collapsed="false">
      <c r="A308" s="80"/>
      <c r="C308" s="80"/>
      <c r="D308" s="80"/>
    </row>
    <row r="309" customFormat="false" ht="15" hidden="false" customHeight="false" outlineLevel="0" collapsed="false">
      <c r="A309" s="80"/>
      <c r="C309" s="80"/>
      <c r="D309" s="80"/>
    </row>
    <row r="310" customFormat="false" ht="15" hidden="false" customHeight="false" outlineLevel="0" collapsed="false">
      <c r="A310" s="80"/>
      <c r="C310" s="80"/>
      <c r="D310" s="80"/>
    </row>
    <row r="311" customFormat="false" ht="15" hidden="false" customHeight="false" outlineLevel="0" collapsed="false">
      <c r="A311" s="80"/>
      <c r="C311" s="80"/>
      <c r="D311" s="80"/>
    </row>
    <row r="312" customFormat="false" ht="15" hidden="false" customHeight="false" outlineLevel="0" collapsed="false">
      <c r="A312" s="80"/>
      <c r="C312" s="80"/>
      <c r="D312" s="80"/>
    </row>
    <row r="313" customFormat="false" ht="15" hidden="false" customHeight="false" outlineLevel="0" collapsed="false">
      <c r="A313" s="80"/>
      <c r="C313" s="80"/>
      <c r="D313" s="80"/>
    </row>
    <row r="314" customFormat="false" ht="15" hidden="false" customHeight="false" outlineLevel="0" collapsed="false">
      <c r="A314" s="80"/>
      <c r="C314" s="80"/>
      <c r="D314" s="80"/>
    </row>
    <row r="315" customFormat="false" ht="15" hidden="false" customHeight="false" outlineLevel="0" collapsed="false">
      <c r="A315" s="80"/>
      <c r="C315" s="80"/>
      <c r="D315" s="80"/>
    </row>
    <row r="316" customFormat="false" ht="15" hidden="false" customHeight="false" outlineLevel="0" collapsed="false">
      <c r="A316" s="80"/>
      <c r="C316" s="80"/>
      <c r="D316" s="80"/>
    </row>
    <row r="317" customFormat="false" ht="15" hidden="false" customHeight="false" outlineLevel="0" collapsed="false">
      <c r="A317" s="80"/>
      <c r="C317" s="80"/>
      <c r="D317" s="80"/>
    </row>
    <row r="318" customFormat="false" ht="15" hidden="false" customHeight="false" outlineLevel="0" collapsed="false">
      <c r="A318" s="80"/>
      <c r="C318" s="80"/>
      <c r="D318" s="80"/>
    </row>
    <row r="319" customFormat="false" ht="15" hidden="false" customHeight="false" outlineLevel="0" collapsed="false">
      <c r="A319" s="80"/>
      <c r="C319" s="80"/>
      <c r="D319" s="80"/>
    </row>
    <row r="320" customFormat="false" ht="15" hidden="false" customHeight="false" outlineLevel="0" collapsed="false">
      <c r="A320" s="80"/>
      <c r="C320" s="80"/>
      <c r="D320" s="80"/>
    </row>
    <row r="321" customFormat="false" ht="15" hidden="false" customHeight="false" outlineLevel="0" collapsed="false">
      <c r="A321" s="80"/>
      <c r="C321" s="80"/>
      <c r="D321" s="80"/>
    </row>
    <row r="322" customFormat="false" ht="15" hidden="false" customHeight="false" outlineLevel="0" collapsed="false">
      <c r="A322" s="80"/>
      <c r="C322" s="80"/>
      <c r="D322" s="80"/>
    </row>
    <row r="323" customFormat="false" ht="15" hidden="false" customHeight="false" outlineLevel="0" collapsed="false">
      <c r="A323" s="80"/>
      <c r="C323" s="80"/>
      <c r="D323" s="80"/>
    </row>
    <row r="324" customFormat="false" ht="15" hidden="false" customHeight="false" outlineLevel="0" collapsed="false">
      <c r="A324" s="80"/>
      <c r="C324" s="80"/>
      <c r="D324" s="80"/>
    </row>
    <row r="325" customFormat="false" ht="15" hidden="false" customHeight="false" outlineLevel="0" collapsed="false">
      <c r="A325" s="80"/>
      <c r="C325" s="80"/>
      <c r="D325" s="80"/>
    </row>
    <row r="326" customFormat="false" ht="15" hidden="false" customHeight="false" outlineLevel="0" collapsed="false">
      <c r="A326" s="80"/>
      <c r="C326" s="80"/>
      <c r="D326" s="80"/>
    </row>
    <row r="327" customFormat="false" ht="15" hidden="false" customHeight="false" outlineLevel="0" collapsed="false">
      <c r="A327" s="80"/>
      <c r="C327" s="80"/>
      <c r="D327" s="80"/>
    </row>
  </sheetData>
  <mergeCells count="4">
    <mergeCell ref="A1:E1"/>
    <mergeCell ref="A2:E2"/>
    <mergeCell ref="A3:E3"/>
    <mergeCell ref="E4:E5"/>
  </mergeCells>
  <printOptions headings="false" gridLines="false" gridLinesSet="true" horizontalCentered="false" verticalCentered="false"/>
  <pageMargins left="0.236111111111111" right="0.0784722222222222" top="0.619444444444444" bottom="0.540972222222222" header="0.354166666666667" footer="0.275694444444444"/>
  <pageSetup paperSize="9" scale="85"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79" width="3.57"/>
    <col collapsed="false" customWidth="true" hidden="false" outlineLevel="0" max="2" min="2" style="80" width="50"/>
    <col collapsed="false" customWidth="true" hidden="false" outlineLevel="0" max="3" min="3" style="79" width="7.71"/>
    <col collapsed="false" customWidth="true" hidden="false" outlineLevel="0" max="4" min="4" style="81" width="13.7"/>
    <col collapsed="false" customWidth="true" hidden="false" outlineLevel="0" max="5" min="5" style="80" width="43.59"/>
    <col collapsed="false" customWidth="false" hidden="false" outlineLevel="0" max="1021" min="6" style="80" width="9.13"/>
    <col collapsed="false" customWidth="true" hidden="false" outlineLevel="0" max="1024" min="1022" style="1" width="11.57"/>
  </cols>
  <sheetData>
    <row r="1" customFormat="false" ht="16.5" hidden="false" customHeight="false" outlineLevel="0" collapsed="false">
      <c r="A1" s="192"/>
      <c r="B1" s="192"/>
      <c r="C1" s="192"/>
      <c r="D1" s="192"/>
      <c r="E1" s="192"/>
    </row>
    <row r="2" customFormat="false" ht="15" hidden="false" customHeight="false" outlineLevel="0" collapsed="false">
      <c r="A2" s="83" t="s">
        <v>224</v>
      </c>
      <c r="B2" s="83"/>
      <c r="C2" s="83"/>
      <c r="D2" s="83"/>
      <c r="E2" s="83"/>
    </row>
    <row r="3" customFormat="false" ht="22.5" hidden="false" customHeight="true" outlineLevel="0" collapsed="false">
      <c r="A3" s="84" t="s">
        <v>75</v>
      </c>
      <c r="B3" s="84"/>
      <c r="C3" s="84"/>
      <c r="D3" s="84"/>
      <c r="E3" s="84"/>
    </row>
    <row r="4" customFormat="false" ht="15" hidden="false" customHeight="false" outlineLevel="0" collapsed="false">
      <c r="A4" s="87"/>
      <c r="B4" s="91" t="s">
        <v>16</v>
      </c>
      <c r="C4" s="91" t="s">
        <v>78</v>
      </c>
      <c r="D4" s="92" t="s">
        <v>79</v>
      </c>
      <c r="E4" s="86" t="s">
        <v>225</v>
      </c>
    </row>
    <row r="5" customFormat="false" ht="15" hidden="false" customHeight="false" outlineLevel="0" collapsed="false">
      <c r="A5" s="93"/>
      <c r="B5" s="94" t="s">
        <v>80</v>
      </c>
      <c r="C5" s="95"/>
      <c r="D5" s="95"/>
      <c r="E5" s="193"/>
    </row>
    <row r="6" customFormat="false" ht="15" hidden="false" customHeight="false" outlineLevel="0" collapsed="false">
      <c r="A6" s="85" t="n">
        <v>1</v>
      </c>
      <c r="B6" s="97" t="s">
        <v>81</v>
      </c>
      <c r="C6" s="85"/>
      <c r="D6" s="98" t="s">
        <v>31</v>
      </c>
      <c r="E6" s="97" t="s">
        <v>32</v>
      </c>
    </row>
    <row r="7" customFormat="false" ht="15" hidden="false" customHeight="false" outlineLevel="0" collapsed="false">
      <c r="A7" s="99"/>
      <c r="B7" s="100"/>
      <c r="C7" s="101"/>
      <c r="D7" s="102"/>
      <c r="E7" s="100" t="s">
        <v>82</v>
      </c>
    </row>
    <row r="8" customFormat="false" ht="15" hidden="false" customHeight="false" outlineLevel="0" collapsed="false">
      <c r="A8" s="103" t="s">
        <v>33</v>
      </c>
      <c r="B8" s="104" t="s">
        <v>83</v>
      </c>
      <c r="C8" s="105"/>
      <c r="D8" s="106" t="n">
        <v>3099.54</v>
      </c>
      <c r="E8" s="104"/>
    </row>
    <row r="9" customFormat="false" ht="15" hidden="false" customHeight="false" outlineLevel="0" collapsed="false">
      <c r="A9" s="194"/>
      <c r="B9" s="129"/>
      <c r="C9" s="195"/>
      <c r="D9" s="196"/>
      <c r="E9" s="129"/>
    </row>
    <row r="10" customFormat="false" ht="15" hidden="false" customHeight="false" outlineLevel="0" collapsed="false">
      <c r="A10" s="103"/>
      <c r="B10" s="104"/>
      <c r="C10" s="99"/>
      <c r="D10" s="102"/>
      <c r="E10" s="100"/>
    </row>
    <row r="11" customFormat="false" ht="15" hidden="false" customHeight="false" outlineLevel="0" collapsed="false">
      <c r="A11" s="324"/>
      <c r="B11" s="108"/>
      <c r="C11" s="109"/>
      <c r="D11" s="110"/>
      <c r="E11" s="108"/>
    </row>
    <row r="12" customFormat="false" ht="15" hidden="false" customHeight="false" outlineLevel="0" collapsed="false">
      <c r="A12" s="107"/>
      <c r="B12" s="108"/>
      <c r="C12" s="124"/>
      <c r="D12" s="110"/>
      <c r="E12" s="108"/>
    </row>
    <row r="13" customFormat="false" ht="15" hidden="false" customHeight="false" outlineLevel="0" collapsed="false">
      <c r="A13" s="93" t="s">
        <v>86</v>
      </c>
      <c r="B13" s="111" t="s">
        <v>87</v>
      </c>
      <c r="C13" s="112"/>
      <c r="D13" s="113" t="n">
        <f aca="false">SUM(D8:D12)</f>
        <v>3099.54</v>
      </c>
      <c r="E13" s="114"/>
    </row>
    <row r="14" customFormat="false" ht="15" hidden="false" customHeight="false" outlineLevel="0" collapsed="false">
      <c r="A14" s="87"/>
      <c r="B14" s="88"/>
      <c r="C14" s="87"/>
      <c r="D14" s="89"/>
      <c r="E14" s="88"/>
    </row>
    <row r="15" customFormat="false" ht="15" hidden="false" customHeight="false" outlineLevel="0" collapsed="false">
      <c r="A15" s="115"/>
      <c r="B15" s="116" t="s">
        <v>88</v>
      </c>
      <c r="C15" s="117"/>
      <c r="D15" s="118"/>
      <c r="E15" s="119"/>
    </row>
    <row r="16" customFormat="false" ht="15" hidden="false" customHeight="false" outlineLevel="0" collapsed="false">
      <c r="A16" s="120"/>
      <c r="B16" s="121" t="s">
        <v>89</v>
      </c>
      <c r="C16" s="122" t="s">
        <v>30</v>
      </c>
      <c r="D16" s="123" t="s">
        <v>31</v>
      </c>
      <c r="E16" s="121" t="s">
        <v>32</v>
      </c>
    </row>
    <row r="17" customFormat="false" ht="15" hidden="false" customHeight="false" outlineLevel="0" collapsed="false">
      <c r="A17" s="124" t="s">
        <v>33</v>
      </c>
      <c r="B17" s="108" t="s">
        <v>90</v>
      </c>
      <c r="C17" s="125"/>
      <c r="D17" s="110" t="n">
        <f aca="false">((4*22)*4)-(D13*6%)</f>
        <v>166.0276</v>
      </c>
      <c r="E17" s="108" t="s">
        <v>91</v>
      </c>
      <c r="G17" s="80" t="n">
        <f aca="false">44*4</f>
        <v>176</v>
      </c>
    </row>
    <row r="18" customFormat="false" ht="15" hidden="false" customHeight="false" outlineLevel="0" collapsed="false">
      <c r="A18" s="124" t="s">
        <v>36</v>
      </c>
      <c r="B18" s="108" t="s">
        <v>200</v>
      </c>
      <c r="C18" s="125" t="n">
        <v>0</v>
      </c>
      <c r="D18" s="110" t="n">
        <v>460.06</v>
      </c>
      <c r="E18" s="108"/>
      <c r="G18" s="80" t="n">
        <f aca="false">D13*6%</f>
        <v>185.9724</v>
      </c>
    </row>
    <row r="19" customFormat="false" ht="15" hidden="false" customHeight="false" outlineLevel="0" collapsed="false">
      <c r="A19" s="124" t="s">
        <v>43</v>
      </c>
      <c r="B19" s="108" t="s">
        <v>94</v>
      </c>
      <c r="C19" s="125" t="n">
        <v>0</v>
      </c>
      <c r="D19" s="110" t="n">
        <v>43.66</v>
      </c>
      <c r="E19" s="108"/>
      <c r="G19" s="80" t="n">
        <f aca="false">G17-G18</f>
        <v>-9.97239999999999</v>
      </c>
    </row>
    <row r="20" customFormat="false" ht="15" hidden="false" customHeight="false" outlineLevel="0" collapsed="false">
      <c r="A20" s="124" t="s">
        <v>95</v>
      </c>
      <c r="B20" s="108" t="s">
        <v>96</v>
      </c>
      <c r="C20" s="125"/>
      <c r="D20" s="110" t="n">
        <v>5</v>
      </c>
      <c r="E20" s="108"/>
    </row>
    <row r="21" customFormat="false" ht="15" hidden="false" customHeight="false" outlineLevel="0" collapsed="false">
      <c r="A21" s="127"/>
      <c r="B21" s="121" t="s">
        <v>97</v>
      </c>
      <c r="C21" s="128" t="n">
        <f aca="false">SUM(C17:C20)</f>
        <v>0</v>
      </c>
      <c r="D21" s="123" t="n">
        <f aca="false">SUM(D17:D20)</f>
        <v>674.7476</v>
      </c>
      <c r="E21" s="108"/>
    </row>
    <row r="22" customFormat="false" ht="15" hidden="false" customHeight="false" outlineLevel="0" collapsed="false">
      <c r="A22" s="87"/>
      <c r="B22" s="88"/>
      <c r="C22" s="87"/>
      <c r="D22" s="89"/>
      <c r="E22" s="88"/>
    </row>
    <row r="23" customFormat="false" ht="15" hidden="false" customHeight="false" outlineLevel="0" collapsed="false">
      <c r="A23" s="115"/>
      <c r="B23" s="116" t="s">
        <v>98</v>
      </c>
      <c r="C23" s="117"/>
      <c r="D23" s="118"/>
      <c r="E23" s="119"/>
    </row>
    <row r="24" customFormat="false" ht="15" hidden="false" customHeight="false" outlineLevel="0" collapsed="false">
      <c r="A24" s="120"/>
      <c r="B24" s="121" t="s">
        <v>99</v>
      </c>
      <c r="C24" s="122" t="s">
        <v>30</v>
      </c>
      <c r="D24" s="123" t="s">
        <v>31</v>
      </c>
      <c r="E24" s="121" t="s">
        <v>32</v>
      </c>
    </row>
    <row r="25" customFormat="false" ht="15" hidden="false" customHeight="false" outlineLevel="0" collapsed="false">
      <c r="A25" s="124" t="s">
        <v>33</v>
      </c>
      <c r="B25" s="108" t="s">
        <v>100</v>
      </c>
      <c r="C25" s="125" t="n">
        <v>0.2</v>
      </c>
      <c r="D25" s="110" t="n">
        <f aca="false">D13*C25</f>
        <v>619.908</v>
      </c>
      <c r="E25" s="108" t="s">
        <v>101</v>
      </c>
    </row>
    <row r="26" customFormat="false" ht="15" hidden="false" customHeight="false" outlineLevel="0" collapsed="false">
      <c r="A26" s="124" t="s">
        <v>36</v>
      </c>
      <c r="B26" s="108" t="s">
        <v>102</v>
      </c>
      <c r="C26" s="125" t="n">
        <v>0.08</v>
      </c>
      <c r="D26" s="110" t="n">
        <f aca="false">D$13*C26</f>
        <v>247.9632</v>
      </c>
      <c r="E26" s="108" t="s">
        <v>103</v>
      </c>
    </row>
    <row r="27" customFormat="false" ht="15" hidden="false" customHeight="false" outlineLevel="0" collapsed="false">
      <c r="A27" s="124" t="s">
        <v>43</v>
      </c>
      <c r="B27" s="108" t="s">
        <v>104</v>
      </c>
      <c r="C27" s="125" t="n">
        <v>0.025</v>
      </c>
      <c r="D27" s="110" t="n">
        <f aca="false">D$13*C27</f>
        <v>77.4885</v>
      </c>
      <c r="E27" s="108" t="s">
        <v>105</v>
      </c>
    </row>
    <row r="28" customFormat="false" ht="15" hidden="false" customHeight="false" outlineLevel="0" collapsed="false">
      <c r="A28" s="124" t="s">
        <v>95</v>
      </c>
      <c r="B28" s="108" t="s">
        <v>106</v>
      </c>
      <c r="C28" s="125" t="n">
        <v>0.01</v>
      </c>
      <c r="D28" s="110" t="n">
        <f aca="false">D$13*C28</f>
        <v>30.9954</v>
      </c>
      <c r="E28" s="108" t="s">
        <v>107</v>
      </c>
    </row>
    <row r="29" customFormat="false" ht="15" hidden="false" customHeight="false" outlineLevel="0" collapsed="false">
      <c r="A29" s="124" t="s">
        <v>108</v>
      </c>
      <c r="B29" s="108" t="s">
        <v>109</v>
      </c>
      <c r="C29" s="125" t="n">
        <v>0.025</v>
      </c>
      <c r="D29" s="110" t="n">
        <f aca="false">D$13*C29</f>
        <v>77.4885</v>
      </c>
      <c r="E29" s="108" t="s">
        <v>110</v>
      </c>
    </row>
    <row r="30" customFormat="false" ht="15" hidden="false" customHeight="false" outlineLevel="0" collapsed="false">
      <c r="A30" s="124" t="s">
        <v>111</v>
      </c>
      <c r="B30" s="108" t="s">
        <v>112</v>
      </c>
      <c r="C30" s="125" t="n">
        <v>0.002</v>
      </c>
      <c r="D30" s="110" t="n">
        <f aca="false">D$13*C30</f>
        <v>6.19908</v>
      </c>
      <c r="E30" s="108" t="s">
        <v>113</v>
      </c>
    </row>
    <row r="31" customFormat="false" ht="15" hidden="false" customHeight="false" outlineLevel="0" collapsed="false">
      <c r="A31" s="124" t="s">
        <v>114</v>
      </c>
      <c r="B31" s="108" t="s">
        <v>115</v>
      </c>
      <c r="C31" s="125" t="n">
        <v>0.006</v>
      </c>
      <c r="D31" s="110" t="n">
        <f aca="false">D$13*C31</f>
        <v>18.59724</v>
      </c>
      <c r="E31" s="108" t="s">
        <v>116</v>
      </c>
    </row>
    <row r="32" customFormat="false" ht="15" hidden="false" customHeight="false" outlineLevel="0" collapsed="false">
      <c r="A32" s="36" t="s">
        <v>117</v>
      </c>
      <c r="B32" s="60" t="s">
        <v>118</v>
      </c>
      <c r="C32" s="61" t="n">
        <v>0.01</v>
      </c>
      <c r="D32" s="58" t="n">
        <f aca="false">D$13*C32</f>
        <v>30.9954</v>
      </c>
      <c r="E32" s="60" t="s">
        <v>119</v>
      </c>
    </row>
    <row r="33" customFormat="false" ht="15" hidden="false" customHeight="false" outlineLevel="0" collapsed="false">
      <c r="A33" s="36"/>
      <c r="B33" s="64" t="s">
        <v>120</v>
      </c>
      <c r="C33" s="65" t="n">
        <f aca="false">SUM(C25:C32)</f>
        <v>0.358</v>
      </c>
      <c r="D33" s="66" t="n">
        <f aca="false">SUM(D25:D32)</f>
        <v>1109.63532</v>
      </c>
      <c r="E33" s="60"/>
    </row>
    <row r="34" customFormat="false" ht="15" hidden="false" customHeight="false" outlineLevel="0" collapsed="false">
      <c r="A34" s="87"/>
      <c r="B34" s="88"/>
      <c r="C34" s="87"/>
      <c r="D34" s="89"/>
      <c r="E34" s="88"/>
    </row>
    <row r="35" customFormat="false" ht="15" hidden="false" customHeight="false" outlineLevel="0" collapsed="false">
      <c r="A35" s="115"/>
      <c r="B35" s="116" t="s">
        <v>121</v>
      </c>
      <c r="C35" s="117"/>
      <c r="D35" s="118"/>
      <c r="E35" s="119"/>
    </row>
    <row r="36" customFormat="false" ht="15" hidden="false" customHeight="false" outlineLevel="0" collapsed="false">
      <c r="A36" s="120"/>
      <c r="B36" s="121"/>
      <c r="C36" s="122" t="s">
        <v>30</v>
      </c>
      <c r="D36" s="123" t="s">
        <v>31</v>
      </c>
      <c r="E36" s="121" t="s">
        <v>32</v>
      </c>
    </row>
    <row r="37" customFormat="false" ht="15" hidden="false" customHeight="false" outlineLevel="0" collapsed="false">
      <c r="A37" s="124" t="s">
        <v>33</v>
      </c>
      <c r="B37" s="108" t="s">
        <v>122</v>
      </c>
      <c r="C37" s="125" t="n">
        <v>0.0833</v>
      </c>
      <c r="D37" s="110" t="n">
        <f aca="false">D$13*C37</f>
        <v>258.191682</v>
      </c>
      <c r="E37" s="108" t="s">
        <v>123</v>
      </c>
    </row>
    <row r="38" customFormat="false" ht="15" hidden="false" customHeight="false" outlineLevel="0" collapsed="false">
      <c r="A38" s="124" t="s">
        <v>36</v>
      </c>
      <c r="B38" s="129" t="s">
        <v>124</v>
      </c>
      <c r="C38" s="130" t="n">
        <v>0.0833</v>
      </c>
      <c r="D38" s="110" t="n">
        <f aca="false">D$13*C38</f>
        <v>258.191682</v>
      </c>
      <c r="E38" s="131" t="s">
        <v>125</v>
      </c>
    </row>
    <row r="39" customFormat="false" ht="15" hidden="false" customHeight="false" outlineLevel="0" collapsed="false">
      <c r="A39" s="124" t="s">
        <v>43</v>
      </c>
      <c r="B39" s="108" t="s">
        <v>126</v>
      </c>
      <c r="C39" s="125" t="n">
        <v>0.0278</v>
      </c>
      <c r="D39" s="110" t="n">
        <f aca="false">D$13*C39</f>
        <v>86.167212</v>
      </c>
      <c r="E39" s="108" t="s">
        <v>127</v>
      </c>
    </row>
    <row r="40" customFormat="false" ht="15" hidden="false" customHeight="false" outlineLevel="0" collapsed="false">
      <c r="A40" s="132"/>
      <c r="B40" s="133" t="s">
        <v>128</v>
      </c>
      <c r="C40" s="134" t="n">
        <f aca="false">SUM(C37:C39)</f>
        <v>0.1944</v>
      </c>
      <c r="D40" s="135" t="n">
        <f aca="false">SUM(D37:D39)</f>
        <v>602.550576</v>
      </c>
      <c r="E40" s="100"/>
    </row>
    <row r="41" customFormat="false" ht="15" hidden="false" customHeight="false" outlineLevel="0" collapsed="false">
      <c r="A41" s="136"/>
      <c r="B41" s="100"/>
      <c r="C41" s="137"/>
      <c r="D41" s="102"/>
      <c r="E41" s="138" t="s">
        <v>129</v>
      </c>
    </row>
    <row r="42" customFormat="false" ht="15" hidden="false" customHeight="false" outlineLevel="0" collapsed="false">
      <c r="A42" s="139" t="s">
        <v>43</v>
      </c>
      <c r="B42" s="32" t="s">
        <v>130</v>
      </c>
      <c r="C42" s="33" t="n">
        <f aca="false">C40*C33</f>
        <v>0.0695952</v>
      </c>
      <c r="D42" s="34" t="n">
        <f aca="false">D$13*C42</f>
        <v>215.713106208</v>
      </c>
      <c r="E42" s="140" t="s">
        <v>131</v>
      </c>
    </row>
    <row r="43" customFormat="false" ht="15" hidden="false" customHeight="false" outlineLevel="0" collapsed="false">
      <c r="A43" s="141"/>
      <c r="B43" s="142" t="s">
        <v>132</v>
      </c>
      <c r="C43" s="143" t="n">
        <f aca="false">SUM(C40:C42)</f>
        <v>0.2639952</v>
      </c>
      <c r="D43" s="144" t="n">
        <f aca="false">SUM(D40:D42)</f>
        <v>818.263682208</v>
      </c>
      <c r="E43" s="60"/>
    </row>
    <row r="44" customFormat="false" ht="15" hidden="false" customHeight="false" outlineLevel="0" collapsed="false">
      <c r="A44" s="87"/>
      <c r="B44" s="88"/>
      <c r="C44" s="145"/>
      <c r="D44" s="89"/>
      <c r="E44" s="88"/>
    </row>
    <row r="45" customFormat="false" ht="15" hidden="false" customHeight="false" outlineLevel="0" collapsed="false">
      <c r="A45" s="21"/>
      <c r="B45" s="22" t="s">
        <v>133</v>
      </c>
      <c r="C45" s="23"/>
      <c r="D45" s="24"/>
      <c r="E45" s="25"/>
    </row>
    <row r="46" customFormat="false" ht="15" hidden="false" customHeight="false" outlineLevel="0" collapsed="false">
      <c r="A46" s="37"/>
      <c r="B46" s="38"/>
      <c r="C46" s="146" t="s">
        <v>30</v>
      </c>
      <c r="D46" s="40" t="s">
        <v>31</v>
      </c>
      <c r="E46" s="38" t="s">
        <v>32</v>
      </c>
    </row>
    <row r="47" customFormat="false" ht="15" hidden="false" customHeight="false" outlineLevel="0" collapsed="false">
      <c r="A47" s="147" t="s">
        <v>33</v>
      </c>
      <c r="B47" s="148" t="s">
        <v>134</v>
      </c>
      <c r="C47" s="67" t="n">
        <v>0.0007</v>
      </c>
      <c r="D47" s="149" t="n">
        <f aca="false">D$13*C47</f>
        <v>2.169678</v>
      </c>
      <c r="E47" s="148" t="s">
        <v>135</v>
      </c>
    </row>
    <row r="48" customFormat="false" ht="15" hidden="false" customHeight="false" outlineLevel="0" collapsed="false">
      <c r="A48" s="150"/>
      <c r="B48" s="62"/>
      <c r="C48" s="39"/>
      <c r="D48" s="68"/>
      <c r="E48" s="62" t="s">
        <v>136</v>
      </c>
    </row>
    <row r="49" customFormat="false" ht="15" hidden="false" customHeight="false" outlineLevel="0" collapsed="false">
      <c r="A49" s="31"/>
      <c r="B49" s="32"/>
      <c r="C49" s="33"/>
      <c r="D49" s="34"/>
      <c r="E49" s="32" t="s">
        <v>137</v>
      </c>
    </row>
    <row r="50" customFormat="false" ht="15" hidden="false" customHeight="false" outlineLevel="0" collapsed="false">
      <c r="A50" s="151"/>
      <c r="B50" s="152" t="s">
        <v>128</v>
      </c>
      <c r="C50" s="153" t="n">
        <f aca="false">SUM(C47:C49)</f>
        <v>0.0007</v>
      </c>
      <c r="D50" s="154" t="n">
        <f aca="false">SUM(D47:D49)</f>
        <v>2.169678</v>
      </c>
      <c r="E50" s="62"/>
    </row>
    <row r="51" customFormat="false" ht="15" hidden="false" customHeight="false" outlineLevel="0" collapsed="false">
      <c r="A51" s="155"/>
      <c r="B51" s="156"/>
      <c r="C51" s="67"/>
      <c r="D51" s="149"/>
      <c r="E51" s="157" t="s">
        <v>129</v>
      </c>
    </row>
    <row r="52" customFormat="false" ht="15" hidden="false" customHeight="false" outlineLevel="0" collapsed="false">
      <c r="A52" s="139" t="s">
        <v>36</v>
      </c>
      <c r="B52" s="158" t="s">
        <v>130</v>
      </c>
      <c r="C52" s="33" t="n">
        <f aca="false">C50*C33</f>
        <v>0.0002506</v>
      </c>
      <c r="D52" s="34" t="n">
        <f aca="false">D$13*C52</f>
        <v>0.776744724</v>
      </c>
      <c r="E52" s="140"/>
    </row>
    <row r="53" customFormat="false" ht="15" hidden="false" customHeight="false" outlineLevel="0" collapsed="false">
      <c r="A53" s="159"/>
      <c r="B53" s="142" t="s">
        <v>138</v>
      </c>
      <c r="C53" s="143" t="n">
        <f aca="false">SUM(C50:C52)</f>
        <v>0.0009506</v>
      </c>
      <c r="D53" s="144" t="n">
        <f aca="false">SUM(D50:D52)</f>
        <v>2.946422724</v>
      </c>
      <c r="E53" s="60"/>
    </row>
    <row r="54" customFormat="false" ht="15" hidden="false" customHeight="false" outlineLevel="0" collapsed="false">
      <c r="A54" s="87"/>
      <c r="B54" s="88"/>
      <c r="C54" s="87"/>
      <c r="D54" s="89"/>
      <c r="E54" s="88"/>
    </row>
    <row r="55" customFormat="false" ht="15" hidden="false" customHeight="false" outlineLevel="0" collapsed="false">
      <c r="A55" s="21"/>
      <c r="B55" s="22" t="s">
        <v>139</v>
      </c>
      <c r="C55" s="23"/>
      <c r="D55" s="24"/>
      <c r="E55" s="25"/>
    </row>
    <row r="56" customFormat="false" ht="15" hidden="false" customHeight="false" outlineLevel="0" collapsed="false">
      <c r="A56" s="21"/>
      <c r="B56" s="38"/>
      <c r="C56" s="160" t="s">
        <v>30</v>
      </c>
      <c r="D56" s="57" t="s">
        <v>31</v>
      </c>
      <c r="E56" s="27" t="s">
        <v>32</v>
      </c>
    </row>
    <row r="57" customFormat="false" ht="15" hidden="false" customHeight="false" outlineLevel="0" collapsed="false">
      <c r="A57" s="155"/>
      <c r="B57" s="148"/>
      <c r="C57" s="147"/>
      <c r="D57" s="161"/>
      <c r="E57" s="162" t="s">
        <v>140</v>
      </c>
    </row>
    <row r="58" customFormat="false" ht="15" hidden="false" customHeight="false" outlineLevel="0" collapsed="false">
      <c r="A58" s="163" t="s">
        <v>33</v>
      </c>
      <c r="B58" s="62" t="s">
        <v>141</v>
      </c>
      <c r="C58" s="39" t="n">
        <f aca="false">5%*8.33%</f>
        <v>0.004165</v>
      </c>
      <c r="D58" s="164" t="n">
        <f aca="false">D$13*C58</f>
        <v>12.9095841</v>
      </c>
      <c r="E58" s="162" t="s">
        <v>142</v>
      </c>
    </row>
    <row r="59" customFormat="false" ht="15" hidden="false" customHeight="false" outlineLevel="0" collapsed="false">
      <c r="A59" s="139"/>
      <c r="B59" s="32"/>
      <c r="C59" s="33"/>
      <c r="D59" s="165"/>
      <c r="E59" s="140" t="s">
        <v>143</v>
      </c>
    </row>
    <row r="60" customFormat="false" ht="15" hidden="false" customHeight="false" outlineLevel="0" collapsed="false">
      <c r="A60" s="150"/>
      <c r="B60" s="62"/>
      <c r="C60" s="39"/>
      <c r="D60" s="68"/>
      <c r="E60" s="157" t="s">
        <v>144</v>
      </c>
    </row>
    <row r="61" customFormat="false" ht="15" hidden="false" customHeight="false" outlineLevel="0" collapsed="false">
      <c r="A61" s="31" t="s">
        <v>36</v>
      </c>
      <c r="B61" s="32" t="s">
        <v>145</v>
      </c>
      <c r="C61" s="33" t="n">
        <f aca="false">C58*8%</f>
        <v>0.0003332</v>
      </c>
      <c r="D61" s="34" t="n">
        <f aca="false">D$13*C61</f>
        <v>1.032766728</v>
      </c>
      <c r="E61" s="140" t="s">
        <v>146</v>
      </c>
    </row>
    <row r="62" customFormat="false" ht="15" hidden="false" customHeight="false" outlineLevel="0" collapsed="false">
      <c r="A62" s="147"/>
      <c r="B62" s="148" t="s">
        <v>147</v>
      </c>
      <c r="C62" s="67"/>
      <c r="D62" s="149"/>
      <c r="E62" s="148" t="s">
        <v>148</v>
      </c>
    </row>
    <row r="63" customFormat="false" ht="15" hidden="false" customHeight="false" outlineLevel="0" collapsed="false">
      <c r="A63" s="31" t="s">
        <v>43</v>
      </c>
      <c r="B63" s="32" t="s">
        <v>149</v>
      </c>
      <c r="C63" s="33" t="n">
        <v>0.02</v>
      </c>
      <c r="D63" s="34" t="n">
        <f aca="false">D$13*C63</f>
        <v>61.9908</v>
      </c>
      <c r="E63" s="32"/>
    </row>
    <row r="64" customFormat="false" ht="15" hidden="false" customHeight="false" outlineLevel="0" collapsed="false">
      <c r="A64" s="147"/>
      <c r="B64" s="148"/>
      <c r="C64" s="166"/>
      <c r="D64" s="149"/>
      <c r="E64" s="157" t="s">
        <v>150</v>
      </c>
    </row>
    <row r="65" customFormat="false" ht="15" hidden="false" customHeight="false" outlineLevel="0" collapsed="false">
      <c r="A65" s="150" t="s">
        <v>95</v>
      </c>
      <c r="B65" s="62" t="s">
        <v>151</v>
      </c>
      <c r="C65" s="167" t="n">
        <f aca="false">(7/30)/12</f>
        <v>0.0194444444444444</v>
      </c>
      <c r="D65" s="68" t="n">
        <f aca="false">D$13*C65</f>
        <v>60.2688333333333</v>
      </c>
      <c r="E65" s="162" t="s">
        <v>152</v>
      </c>
    </row>
    <row r="66" customFormat="false" ht="15" hidden="false" customHeight="false" outlineLevel="0" collapsed="false">
      <c r="A66" s="31"/>
      <c r="B66" s="62"/>
      <c r="C66" s="168"/>
      <c r="D66" s="34"/>
      <c r="E66" s="162" t="s">
        <v>153</v>
      </c>
    </row>
    <row r="67" customFormat="false" ht="15" hidden="false" customHeight="false" outlineLevel="0" collapsed="false">
      <c r="A67" s="163" t="s">
        <v>108</v>
      </c>
      <c r="B67" s="148" t="s">
        <v>130</v>
      </c>
      <c r="C67" s="169" t="n">
        <f aca="false">C65*C33</f>
        <v>0.00696111111111111</v>
      </c>
      <c r="D67" s="68" t="n">
        <f aca="false">D$13*C67</f>
        <v>21.5762423333333</v>
      </c>
      <c r="E67" s="148" t="s">
        <v>154</v>
      </c>
    </row>
    <row r="68" customFormat="false" ht="15" hidden="false" customHeight="false" outlineLevel="0" collapsed="false">
      <c r="A68" s="163"/>
      <c r="B68" s="32"/>
      <c r="C68" s="169"/>
      <c r="D68" s="170"/>
      <c r="E68" s="32" t="s">
        <v>155</v>
      </c>
    </row>
    <row r="69" customFormat="false" ht="15" hidden="false" customHeight="false" outlineLevel="0" collapsed="false">
      <c r="A69" s="147"/>
      <c r="B69" s="148" t="s">
        <v>147</v>
      </c>
      <c r="C69" s="67"/>
      <c r="D69" s="149"/>
      <c r="E69" s="62" t="s">
        <v>148</v>
      </c>
    </row>
    <row r="70" customFormat="false" ht="15" hidden="false" customHeight="false" outlineLevel="0" collapsed="false">
      <c r="A70" s="31" t="s">
        <v>111</v>
      </c>
      <c r="B70" s="32" t="s">
        <v>156</v>
      </c>
      <c r="C70" s="33" t="n">
        <v>0.02</v>
      </c>
      <c r="D70" s="34" t="n">
        <f aca="false">D$13*C70</f>
        <v>61.9908</v>
      </c>
      <c r="E70" s="32"/>
    </row>
    <row r="71" customFormat="false" ht="15" hidden="false" customHeight="false" outlineLevel="0" collapsed="false">
      <c r="A71" s="63"/>
      <c r="B71" s="64" t="s">
        <v>157</v>
      </c>
      <c r="C71" s="65" t="n">
        <f aca="false">SUM(C58:C70)</f>
        <v>0.0709037555555556</v>
      </c>
      <c r="D71" s="66" t="n">
        <f aca="false">SUM(D58:D70)</f>
        <v>219.769026494667</v>
      </c>
      <c r="E71" s="60"/>
    </row>
    <row r="72" customFormat="false" ht="15" hidden="false" customHeight="false" outlineLevel="0" collapsed="false">
      <c r="A72" s="87"/>
      <c r="B72" s="88"/>
      <c r="C72" s="145"/>
      <c r="D72" s="89"/>
      <c r="E72" s="88"/>
    </row>
    <row r="73" customFormat="false" ht="15" hidden="false" customHeight="false" outlineLevel="0" collapsed="false">
      <c r="A73" s="21"/>
      <c r="B73" s="22" t="s">
        <v>158</v>
      </c>
      <c r="C73" s="23"/>
      <c r="D73" s="24"/>
      <c r="E73" s="25"/>
    </row>
    <row r="74" customFormat="false" ht="15" hidden="false" customHeight="false" outlineLevel="0" collapsed="false">
      <c r="A74" s="171"/>
      <c r="B74" s="30"/>
      <c r="C74" s="172" t="s">
        <v>30</v>
      </c>
      <c r="D74" s="57" t="s">
        <v>31</v>
      </c>
      <c r="E74" s="30" t="s">
        <v>32</v>
      </c>
    </row>
    <row r="75" customFormat="false" ht="15" hidden="false" customHeight="false" outlineLevel="0" collapsed="false">
      <c r="A75" s="150"/>
      <c r="B75" s="62"/>
      <c r="C75" s="39"/>
      <c r="D75" s="68"/>
      <c r="E75" s="157" t="s">
        <v>144</v>
      </c>
    </row>
    <row r="76" customFormat="false" ht="15" hidden="false" customHeight="false" outlineLevel="0" collapsed="false">
      <c r="A76" s="150" t="s">
        <v>33</v>
      </c>
      <c r="B76" s="62" t="s">
        <v>160</v>
      </c>
      <c r="C76" s="39" t="n">
        <f aca="false">(5/30)/12</f>
        <v>0.0138888888888889</v>
      </c>
      <c r="D76" s="68" t="n">
        <f aca="false">D$13*C76</f>
        <v>43.0491666666667</v>
      </c>
      <c r="E76" s="162" t="s">
        <v>161</v>
      </c>
    </row>
    <row r="77" customFormat="false" ht="15" hidden="false" customHeight="false" outlineLevel="0" collapsed="false">
      <c r="A77" s="155"/>
      <c r="B77" s="148"/>
      <c r="C77" s="173"/>
      <c r="D77" s="149"/>
      <c r="E77" s="148" t="s">
        <v>162</v>
      </c>
    </row>
    <row r="78" customFormat="false" ht="15" hidden="false" customHeight="false" outlineLevel="0" collapsed="false">
      <c r="A78" s="163" t="s">
        <v>36</v>
      </c>
      <c r="B78" s="62" t="s">
        <v>163</v>
      </c>
      <c r="C78" s="169" t="n">
        <v>0.00021</v>
      </c>
      <c r="D78" s="68" t="n">
        <f aca="false">D$13*C78</f>
        <v>0.6509034</v>
      </c>
      <c r="E78" s="62" t="s">
        <v>164</v>
      </c>
    </row>
    <row r="79" customFormat="false" ht="15" hidden="false" customHeight="false" outlineLevel="0" collapsed="false">
      <c r="A79" s="139"/>
      <c r="B79" s="32"/>
      <c r="C79" s="174"/>
      <c r="D79" s="34"/>
      <c r="E79" s="32" t="s">
        <v>165</v>
      </c>
    </row>
    <row r="80" customFormat="false" ht="15" hidden="false" customHeight="false" outlineLevel="0" collapsed="false">
      <c r="A80" s="150"/>
      <c r="B80" s="62"/>
      <c r="C80" s="167"/>
      <c r="D80" s="68"/>
      <c r="E80" s="52" t="s">
        <v>166</v>
      </c>
    </row>
    <row r="81" customFormat="false" ht="15" hidden="false" customHeight="false" outlineLevel="0" collapsed="false">
      <c r="A81" s="150" t="s">
        <v>43</v>
      </c>
      <c r="B81" s="62" t="s">
        <v>167</v>
      </c>
      <c r="C81" s="167" t="n">
        <f aca="false">(3/30)/12</f>
        <v>0.00833333333333333</v>
      </c>
      <c r="D81" s="68" t="n">
        <f aca="false">D$13*C81</f>
        <v>25.8295</v>
      </c>
      <c r="E81" s="162" t="s">
        <v>168</v>
      </c>
    </row>
    <row r="82" customFormat="false" ht="15" hidden="false" customHeight="false" outlineLevel="0" collapsed="false">
      <c r="A82" s="31"/>
      <c r="B82" s="62"/>
      <c r="C82" s="168"/>
      <c r="D82" s="34"/>
      <c r="E82" s="162" t="s">
        <v>169</v>
      </c>
    </row>
    <row r="83" customFormat="false" ht="15" hidden="false" customHeight="false" outlineLevel="0" collapsed="false">
      <c r="A83" s="163" t="s">
        <v>95</v>
      </c>
      <c r="B83" s="148" t="s">
        <v>170</v>
      </c>
      <c r="C83" s="169" t="n">
        <f aca="false">(15/30)/12*0.1</f>
        <v>0.00416666666666667</v>
      </c>
      <c r="D83" s="68" t="n">
        <f aca="false">D$13*C83</f>
        <v>12.91475</v>
      </c>
      <c r="E83" s="148" t="s">
        <v>171</v>
      </c>
    </row>
    <row r="84" customFormat="false" ht="15" hidden="false" customHeight="false" outlineLevel="0" collapsed="false">
      <c r="A84" s="163"/>
      <c r="B84" s="32"/>
      <c r="C84" s="169"/>
      <c r="D84" s="170"/>
      <c r="E84" s="32" t="s">
        <v>172</v>
      </c>
    </row>
    <row r="85" customFormat="false" ht="15" hidden="false" customHeight="false" outlineLevel="0" collapsed="false">
      <c r="A85" s="63"/>
      <c r="B85" s="64" t="s">
        <v>49</v>
      </c>
      <c r="C85" s="65" t="n">
        <f aca="false">SUM(C75:C84)</f>
        <v>0.0265988888888889</v>
      </c>
      <c r="D85" s="66" t="n">
        <f aca="false">SUM(D75:D84)</f>
        <v>82.4443200666667</v>
      </c>
      <c r="E85" s="60"/>
    </row>
    <row r="86" customFormat="false" ht="15" hidden="false" customHeight="false" outlineLevel="0" collapsed="false">
      <c r="A86" s="36" t="s">
        <v>108</v>
      </c>
      <c r="B86" s="60" t="s">
        <v>173</v>
      </c>
      <c r="C86" s="67" t="n">
        <f aca="false">C85*C33</f>
        <v>0.00952240222222222</v>
      </c>
      <c r="D86" s="68" t="n">
        <f aca="false">D$13*C86</f>
        <v>29.5150665838667</v>
      </c>
      <c r="E86" s="148" t="s">
        <v>174</v>
      </c>
    </row>
    <row r="87" customFormat="false" ht="15" hidden="false" customHeight="false" outlineLevel="0" collapsed="false">
      <c r="A87" s="175"/>
      <c r="B87" s="176" t="s">
        <v>175</v>
      </c>
      <c r="C87" s="175"/>
      <c r="D87" s="177" t="n">
        <f aca="false">SUM(D85:D86)</f>
        <v>111.959386650533</v>
      </c>
      <c r="E87" s="32" t="s">
        <v>176</v>
      </c>
    </row>
    <row r="88" customFormat="false" ht="15" hidden="false" customHeight="false" outlineLevel="0" collapsed="false">
      <c r="A88" s="178"/>
      <c r="B88" s="179"/>
      <c r="C88" s="178"/>
      <c r="D88" s="180"/>
      <c r="E88" s="181"/>
    </row>
    <row r="89" customFormat="false" ht="15" hidden="false" customHeight="false" outlineLevel="0" collapsed="false">
      <c r="A89" s="36"/>
      <c r="B89" s="64" t="s">
        <v>177</v>
      </c>
      <c r="C89" s="65"/>
      <c r="D89" s="66" t="n">
        <f aca="false">D87+D71+D53+D43+D33+D21+D13</f>
        <v>6036.8614380772</v>
      </c>
      <c r="E89" s="60"/>
    </row>
    <row r="90" customFormat="false" ht="15" hidden="false" customHeight="false" outlineLevel="0" collapsed="false">
      <c r="A90" s="43"/>
      <c r="B90" s="44"/>
      <c r="C90" s="182"/>
      <c r="D90" s="46"/>
      <c r="E90" s="52"/>
    </row>
    <row r="91" customFormat="false" ht="15.75" hidden="false" customHeight="false" outlineLevel="0" collapsed="false">
      <c r="A91" s="43"/>
      <c r="B91" s="64" t="s">
        <v>178</v>
      </c>
      <c r="C91" s="65"/>
      <c r="D91" s="183" t="s">
        <v>217</v>
      </c>
      <c r="E91" s="184" t="n">
        <f aca="false">D89*D91</f>
        <v>24147.4457523088</v>
      </c>
    </row>
    <row r="92" customFormat="false" ht="15" hidden="false" customHeight="false" outlineLevel="0" collapsed="false">
      <c r="A92" s="87"/>
      <c r="B92" s="88"/>
      <c r="C92" s="87"/>
      <c r="D92" s="89"/>
      <c r="E92" s="88"/>
    </row>
    <row r="93" customFormat="false" ht="15" hidden="false" customHeight="false" outlineLevel="0" collapsed="false">
      <c r="A93" s="21"/>
      <c r="B93" s="22" t="s">
        <v>29</v>
      </c>
      <c r="C93" s="23"/>
      <c r="D93" s="24"/>
      <c r="E93" s="25"/>
    </row>
    <row r="94" customFormat="false" ht="15" hidden="false" customHeight="false" outlineLevel="0" collapsed="false">
      <c r="A94" s="26"/>
      <c r="B94" s="27"/>
      <c r="C94" s="28" t="s">
        <v>30</v>
      </c>
      <c r="D94" s="29" t="s">
        <v>31</v>
      </c>
      <c r="E94" s="30" t="s">
        <v>32</v>
      </c>
    </row>
    <row r="95" customFormat="false" ht="15" hidden="false" customHeight="false" outlineLevel="0" collapsed="false">
      <c r="A95" s="31" t="s">
        <v>33</v>
      </c>
      <c r="B95" s="32" t="s">
        <v>34</v>
      </c>
      <c r="C95" s="33" t="n">
        <v>0.0137</v>
      </c>
      <c r="D95" s="34" t="n">
        <f aca="false">E91*C95</f>
        <v>330.820006806631</v>
      </c>
      <c r="E95" s="148" t="s">
        <v>226</v>
      </c>
    </row>
    <row r="96" customFormat="false" ht="15" hidden="false" customHeight="false" outlineLevel="0" collapsed="false">
      <c r="A96" s="36" t="s">
        <v>36</v>
      </c>
      <c r="B96" s="32" t="s">
        <v>37</v>
      </c>
      <c r="C96" s="33" t="n">
        <v>0.01</v>
      </c>
      <c r="D96" s="58" t="n">
        <f aca="false">(E91+D95)*C96</f>
        <v>244.782657591154</v>
      </c>
      <c r="E96" s="41" t="s">
        <v>38</v>
      </c>
    </row>
    <row r="97" customFormat="false" ht="15" hidden="false" customHeight="false" outlineLevel="0" collapsed="false">
      <c r="A97" s="147"/>
      <c r="B97" s="38" t="s">
        <v>39</v>
      </c>
      <c r="C97" s="39"/>
      <c r="D97" s="40" t="n">
        <f aca="false">SUM(D95:D96)</f>
        <v>575.602664397785</v>
      </c>
      <c r="E97" s="325"/>
    </row>
    <row r="98" customFormat="false" ht="15" hidden="false" customHeight="false" outlineLevel="0" collapsed="false">
      <c r="A98" s="141" t="s">
        <v>180</v>
      </c>
      <c r="B98" s="185" t="s">
        <v>181</v>
      </c>
      <c r="C98" s="186"/>
      <c r="D98" s="187"/>
      <c r="E98" s="188"/>
    </row>
    <row r="99" customFormat="false" ht="15" hidden="false" customHeight="false" outlineLevel="0" collapsed="false">
      <c r="A99" s="43"/>
      <c r="B99" s="44"/>
      <c r="C99" s="45"/>
      <c r="D99" s="46"/>
      <c r="E99" s="47"/>
    </row>
    <row r="100" customFormat="false" ht="15" hidden="false" customHeight="false" outlineLevel="0" collapsed="false">
      <c r="A100" s="48"/>
      <c r="B100" s="49" t="s">
        <v>41</v>
      </c>
      <c r="C100" s="50"/>
      <c r="D100" s="29" t="n">
        <f aca="false">(E91+D97)/(1-6.65%)</f>
        <v>26484.2511159149</v>
      </c>
      <c r="E100" s="51"/>
    </row>
    <row r="101" customFormat="false" ht="15" hidden="false" customHeight="false" outlineLevel="0" collapsed="false">
      <c r="A101" s="87"/>
      <c r="B101" s="88"/>
      <c r="C101" s="145"/>
      <c r="D101" s="89"/>
      <c r="E101" s="189"/>
    </row>
    <row r="102" customFormat="false" ht="15" hidden="false" customHeight="false" outlineLevel="0" collapsed="false">
      <c r="A102" s="21"/>
      <c r="B102" s="22" t="s">
        <v>42</v>
      </c>
      <c r="C102" s="54"/>
      <c r="D102" s="55"/>
      <c r="E102" s="56"/>
    </row>
    <row r="103" customFormat="false" ht="15" hidden="false" customHeight="false" outlineLevel="0" collapsed="false">
      <c r="A103" s="26"/>
      <c r="B103" s="27"/>
      <c r="C103" s="28" t="s">
        <v>30</v>
      </c>
      <c r="D103" s="57" t="s">
        <v>31</v>
      </c>
      <c r="E103" s="30" t="s">
        <v>32</v>
      </c>
    </row>
    <row r="104" customFormat="false" ht="15" hidden="false" customHeight="false" outlineLevel="0" collapsed="false">
      <c r="A104" s="31" t="s">
        <v>43</v>
      </c>
      <c r="B104" s="32" t="s">
        <v>44</v>
      </c>
      <c r="C104" s="33"/>
      <c r="D104" s="58"/>
      <c r="E104" s="59" t="s">
        <v>45</v>
      </c>
    </row>
    <row r="105" customFormat="false" ht="15" hidden="false" customHeight="false" outlineLevel="0" collapsed="false">
      <c r="A105" s="36"/>
      <c r="B105" s="60" t="s">
        <v>46</v>
      </c>
      <c r="C105" s="61" t="n">
        <v>0.0065</v>
      </c>
      <c r="D105" s="58" t="n">
        <f aca="false">$D$100*C105</f>
        <v>172.147632253447</v>
      </c>
      <c r="E105" s="62"/>
    </row>
    <row r="106" customFormat="false" ht="15" hidden="false" customHeight="false" outlineLevel="0" collapsed="false">
      <c r="A106" s="36"/>
      <c r="B106" s="60" t="s">
        <v>47</v>
      </c>
      <c r="C106" s="61" t="n">
        <v>0.03</v>
      </c>
      <c r="D106" s="58" t="n">
        <f aca="false">$D$100*C106</f>
        <v>794.527533477448</v>
      </c>
      <c r="E106" s="62"/>
    </row>
    <row r="107" customFormat="false" ht="15" hidden="false" customHeight="false" outlineLevel="0" collapsed="false">
      <c r="A107" s="36"/>
      <c r="B107" s="60" t="s">
        <v>48</v>
      </c>
      <c r="C107" s="61" t="n">
        <v>0.03</v>
      </c>
      <c r="D107" s="58" t="n">
        <f aca="false">$D$100*C107</f>
        <v>794.527533477448</v>
      </c>
      <c r="E107" s="62"/>
    </row>
    <row r="108" customFormat="false" ht="15" hidden="false" customHeight="false" outlineLevel="0" collapsed="false">
      <c r="A108" s="36"/>
      <c r="B108" s="60"/>
      <c r="C108" s="61" t="n">
        <v>0</v>
      </c>
      <c r="D108" s="58" t="n">
        <f aca="false">D100*C108</f>
        <v>0</v>
      </c>
      <c r="E108" s="62"/>
    </row>
    <row r="109" customFormat="false" ht="15" hidden="false" customHeight="false" outlineLevel="0" collapsed="false">
      <c r="A109" s="63"/>
      <c r="B109" s="64" t="s">
        <v>128</v>
      </c>
      <c r="C109" s="65" t="n">
        <f aca="false">SUM(C105:C108)</f>
        <v>0.0665</v>
      </c>
      <c r="D109" s="66" t="n">
        <f aca="false">SUM(D105:D108)</f>
        <v>1761.20269920834</v>
      </c>
      <c r="E109" s="32"/>
    </row>
    <row r="110" customFormat="false" ht="15" hidden="false" customHeight="false" outlineLevel="0" collapsed="false">
      <c r="A110" s="36"/>
      <c r="B110" s="60"/>
      <c r="C110" s="67"/>
      <c r="D110" s="68"/>
      <c r="E110" s="60"/>
    </row>
    <row r="111" customFormat="false" ht="15" hidden="false" customHeight="false" outlineLevel="0" collapsed="false">
      <c r="A111" s="36"/>
      <c r="B111" s="64" t="s">
        <v>50</v>
      </c>
      <c r="C111" s="36"/>
      <c r="D111" s="66" t="n">
        <f aca="false">D109+D100</f>
        <v>28245.4538151233</v>
      </c>
      <c r="E111" s="60"/>
    </row>
    <row r="112" customFormat="false" ht="15" hidden="false" customHeight="false" outlineLevel="0" collapsed="false">
      <c r="A112" s="36"/>
      <c r="B112" s="64"/>
      <c r="C112" s="36"/>
      <c r="D112" s="66"/>
      <c r="E112" s="60"/>
    </row>
    <row r="113" customFormat="false" ht="15" hidden="false" customHeight="false" outlineLevel="0" collapsed="false">
      <c r="A113" s="36"/>
      <c r="B113" s="64"/>
      <c r="C113" s="36"/>
      <c r="D113" s="66"/>
      <c r="E113" s="60"/>
    </row>
    <row r="114" customFormat="false" ht="15" hidden="false" customHeight="false" outlineLevel="0" collapsed="false">
      <c r="A114" s="36"/>
      <c r="B114" s="64" t="s">
        <v>51</v>
      </c>
      <c r="C114" s="36" t="n">
        <v>12</v>
      </c>
      <c r="D114" s="66" t="n">
        <f aca="false">D111*C114</f>
        <v>338945.445781479</v>
      </c>
      <c r="E114" s="60"/>
    </row>
    <row r="115" customFormat="false" ht="15" hidden="false" customHeight="false" outlineLevel="0" collapsed="false">
      <c r="A115" s="80"/>
      <c r="C115" s="80"/>
      <c r="D115" s="80"/>
    </row>
    <row r="116" customFormat="false" ht="15.75" hidden="false" customHeight="false" outlineLevel="0" collapsed="false">
      <c r="A116" s="80"/>
      <c r="B116" s="190" t="s">
        <v>182</v>
      </c>
      <c r="C116" s="80"/>
      <c r="D116" s="226"/>
    </row>
    <row r="117" customFormat="false" ht="15" hidden="false" customHeight="false" outlineLevel="0" collapsed="false">
      <c r="A117" s="80"/>
      <c r="C117" s="80"/>
      <c r="D117" s="80"/>
    </row>
    <row r="118" customFormat="false" ht="15" hidden="false" customHeight="false" outlineLevel="0" collapsed="false">
      <c r="A118" s="80"/>
      <c r="C118" s="80"/>
      <c r="D118" s="80"/>
    </row>
    <row r="119" customFormat="false" ht="15" hidden="false" customHeight="false" outlineLevel="0" collapsed="false">
      <c r="A119" s="80"/>
      <c r="C119" s="80"/>
      <c r="D119" s="80"/>
    </row>
    <row r="120" customFormat="false" ht="15" hidden="false" customHeight="false" outlineLevel="0" collapsed="false">
      <c r="A120" s="80"/>
      <c r="C120" s="80"/>
      <c r="D120" s="80"/>
    </row>
    <row r="121" customFormat="false" ht="15" hidden="false" customHeight="false" outlineLevel="0" collapsed="false">
      <c r="A121" s="80"/>
      <c r="C121" s="80"/>
      <c r="D121" s="80"/>
    </row>
    <row r="122" customFormat="false" ht="15" hidden="false" customHeight="false" outlineLevel="0" collapsed="false">
      <c r="A122" s="80"/>
      <c r="C122" s="80"/>
      <c r="D122" s="80"/>
    </row>
    <row r="123" customFormat="false" ht="15" hidden="false" customHeight="false" outlineLevel="0" collapsed="false">
      <c r="A123" s="80"/>
      <c r="C123" s="80"/>
      <c r="D123" s="80"/>
    </row>
    <row r="124" customFormat="false" ht="15" hidden="false" customHeight="false" outlineLevel="0" collapsed="false">
      <c r="A124" s="80"/>
      <c r="C124" s="80"/>
      <c r="D124" s="80"/>
    </row>
    <row r="125" customFormat="false" ht="15" hidden="false" customHeight="false" outlineLevel="0" collapsed="false">
      <c r="A125" s="80"/>
      <c r="C125" s="80"/>
      <c r="D125" s="80"/>
    </row>
    <row r="126" customFormat="false" ht="15" hidden="false" customHeight="false" outlineLevel="0" collapsed="false">
      <c r="A126" s="80"/>
      <c r="C126" s="80"/>
      <c r="D126" s="80"/>
    </row>
    <row r="127" customFormat="false" ht="15" hidden="false" customHeight="false" outlineLevel="0" collapsed="false">
      <c r="A127" s="80"/>
      <c r="C127" s="80"/>
      <c r="D127" s="80"/>
    </row>
    <row r="128" customFormat="false" ht="15" hidden="false" customHeight="false" outlineLevel="0" collapsed="false">
      <c r="A128" s="80"/>
      <c r="C128" s="80"/>
      <c r="D128" s="80"/>
    </row>
    <row r="129" customFormat="false" ht="15" hidden="false" customHeight="false" outlineLevel="0" collapsed="false">
      <c r="A129" s="80"/>
      <c r="C129" s="80"/>
      <c r="D129" s="80"/>
    </row>
    <row r="130" customFormat="false" ht="15" hidden="false" customHeight="false" outlineLevel="0" collapsed="false">
      <c r="A130" s="80"/>
      <c r="C130" s="80"/>
      <c r="D130" s="80"/>
    </row>
    <row r="131" customFormat="false" ht="15" hidden="false" customHeight="false" outlineLevel="0" collapsed="false">
      <c r="A131" s="80"/>
      <c r="C131" s="80"/>
      <c r="D131" s="80"/>
    </row>
    <row r="132" customFormat="false" ht="15" hidden="false" customHeight="false" outlineLevel="0" collapsed="false">
      <c r="A132" s="80"/>
      <c r="C132" s="80"/>
      <c r="D132" s="80"/>
    </row>
    <row r="133" customFormat="false" ht="15" hidden="false" customHeight="false" outlineLevel="0" collapsed="false">
      <c r="A133" s="80"/>
      <c r="C133" s="80"/>
      <c r="D133" s="80"/>
    </row>
    <row r="134" customFormat="false" ht="15" hidden="false" customHeight="false" outlineLevel="0" collapsed="false">
      <c r="A134" s="80"/>
      <c r="C134" s="80"/>
      <c r="D134" s="80"/>
    </row>
    <row r="135" customFormat="false" ht="15" hidden="false" customHeight="false" outlineLevel="0" collapsed="false">
      <c r="A135" s="80"/>
      <c r="C135" s="80"/>
      <c r="D135" s="80"/>
    </row>
    <row r="136" customFormat="false" ht="15" hidden="false" customHeight="false" outlineLevel="0" collapsed="false">
      <c r="A136" s="80"/>
      <c r="C136" s="80"/>
      <c r="D136" s="80"/>
    </row>
    <row r="137" customFormat="false" ht="15" hidden="false" customHeight="false" outlineLevel="0" collapsed="false">
      <c r="A137" s="80"/>
      <c r="C137" s="80"/>
      <c r="D137" s="80"/>
    </row>
    <row r="138" customFormat="false" ht="15" hidden="false" customHeight="false" outlineLevel="0" collapsed="false">
      <c r="A138" s="80"/>
      <c r="C138" s="80"/>
      <c r="D138" s="80"/>
    </row>
    <row r="139" customFormat="false" ht="15" hidden="false" customHeight="false" outlineLevel="0" collapsed="false">
      <c r="A139" s="80"/>
      <c r="C139" s="80"/>
      <c r="D139" s="80"/>
    </row>
    <row r="140" customFormat="false" ht="15" hidden="false" customHeight="false" outlineLevel="0" collapsed="false">
      <c r="A140" s="80"/>
      <c r="C140" s="80"/>
      <c r="D140" s="80"/>
    </row>
    <row r="141" customFormat="false" ht="15" hidden="false" customHeight="false" outlineLevel="0" collapsed="false">
      <c r="A141" s="80"/>
      <c r="C141" s="80"/>
      <c r="D141" s="80"/>
    </row>
    <row r="142" customFormat="false" ht="15" hidden="false" customHeight="false" outlineLevel="0" collapsed="false">
      <c r="A142" s="80"/>
      <c r="C142" s="80"/>
      <c r="D142" s="80"/>
    </row>
    <row r="143" customFormat="false" ht="15" hidden="false" customHeight="false" outlineLevel="0" collapsed="false">
      <c r="A143" s="80"/>
      <c r="C143" s="80"/>
      <c r="D143" s="80"/>
    </row>
    <row r="144" customFormat="false" ht="15" hidden="false" customHeight="false" outlineLevel="0" collapsed="false">
      <c r="A144" s="80"/>
      <c r="C144" s="80"/>
      <c r="D144" s="80"/>
    </row>
    <row r="145" customFormat="false" ht="15" hidden="false" customHeight="false" outlineLevel="0" collapsed="false">
      <c r="A145" s="80"/>
      <c r="C145" s="80"/>
      <c r="D145" s="80"/>
    </row>
    <row r="146" customFormat="false" ht="15" hidden="false" customHeight="false" outlineLevel="0" collapsed="false">
      <c r="A146" s="80"/>
      <c r="C146" s="80"/>
      <c r="D146" s="80"/>
    </row>
    <row r="147" customFormat="false" ht="15" hidden="false" customHeight="false" outlineLevel="0" collapsed="false">
      <c r="A147" s="80"/>
      <c r="C147" s="80"/>
      <c r="D147" s="80"/>
    </row>
    <row r="148" customFormat="false" ht="15" hidden="false" customHeight="false" outlineLevel="0" collapsed="false">
      <c r="A148" s="80"/>
      <c r="C148" s="80"/>
      <c r="D148" s="80"/>
    </row>
    <row r="149" customFormat="false" ht="15" hidden="false" customHeight="false" outlineLevel="0" collapsed="false">
      <c r="A149" s="80"/>
      <c r="C149" s="80"/>
      <c r="D149" s="80"/>
    </row>
    <row r="150" customFormat="false" ht="15" hidden="false" customHeight="false" outlineLevel="0" collapsed="false">
      <c r="A150" s="80"/>
      <c r="C150" s="80"/>
      <c r="D150" s="80"/>
    </row>
    <row r="151" customFormat="false" ht="15" hidden="false" customHeight="false" outlineLevel="0" collapsed="false">
      <c r="A151" s="80"/>
      <c r="C151" s="80"/>
      <c r="D151" s="80"/>
    </row>
    <row r="152" customFormat="false" ht="15" hidden="false" customHeight="false" outlineLevel="0" collapsed="false">
      <c r="A152" s="80"/>
      <c r="C152" s="80"/>
      <c r="D152" s="80"/>
    </row>
    <row r="153" customFormat="false" ht="15" hidden="false" customHeight="false" outlineLevel="0" collapsed="false">
      <c r="A153" s="80"/>
      <c r="C153" s="80"/>
      <c r="D153" s="80"/>
    </row>
    <row r="154" customFormat="false" ht="15" hidden="false" customHeight="false" outlineLevel="0" collapsed="false">
      <c r="A154" s="80"/>
      <c r="C154" s="80"/>
      <c r="D154" s="80"/>
    </row>
    <row r="155" customFormat="false" ht="15" hidden="false" customHeight="false" outlineLevel="0" collapsed="false">
      <c r="A155" s="80"/>
      <c r="C155" s="80"/>
      <c r="D155" s="80"/>
    </row>
    <row r="156" customFormat="false" ht="15" hidden="false" customHeight="false" outlineLevel="0" collapsed="false">
      <c r="A156" s="80"/>
      <c r="C156" s="80"/>
      <c r="D156" s="80"/>
    </row>
    <row r="157" customFormat="false" ht="15" hidden="false" customHeight="false" outlineLevel="0" collapsed="false">
      <c r="A157" s="80"/>
      <c r="C157" s="80"/>
      <c r="D157" s="80"/>
    </row>
    <row r="158" customFormat="false" ht="15" hidden="false" customHeight="false" outlineLevel="0" collapsed="false">
      <c r="A158" s="80"/>
      <c r="C158" s="80"/>
      <c r="D158" s="80"/>
    </row>
    <row r="159" customFormat="false" ht="15" hidden="false" customHeight="false" outlineLevel="0" collapsed="false">
      <c r="A159" s="80"/>
      <c r="C159" s="80"/>
      <c r="D159" s="80"/>
    </row>
    <row r="160" customFormat="false" ht="15" hidden="false" customHeight="false" outlineLevel="0" collapsed="false">
      <c r="A160" s="80"/>
      <c r="C160" s="80"/>
      <c r="D160" s="80"/>
    </row>
    <row r="161" customFormat="false" ht="15" hidden="false" customHeight="false" outlineLevel="0" collapsed="false">
      <c r="A161" s="80"/>
      <c r="C161" s="80"/>
      <c r="D161" s="80"/>
    </row>
    <row r="162" customFormat="false" ht="15" hidden="false" customHeight="false" outlineLevel="0" collapsed="false">
      <c r="A162" s="80"/>
      <c r="C162" s="80"/>
      <c r="D162" s="80"/>
    </row>
    <row r="163" customFormat="false" ht="15" hidden="false" customHeight="false" outlineLevel="0" collapsed="false">
      <c r="A163" s="80"/>
      <c r="C163" s="80"/>
      <c r="D163" s="80"/>
    </row>
    <row r="164" customFormat="false" ht="15" hidden="false" customHeight="false" outlineLevel="0" collapsed="false">
      <c r="A164" s="80"/>
      <c r="C164" s="80"/>
      <c r="D164" s="80"/>
    </row>
    <row r="165" customFormat="false" ht="15" hidden="false" customHeight="false" outlineLevel="0" collapsed="false">
      <c r="A165" s="80"/>
      <c r="C165" s="80"/>
      <c r="D165" s="80"/>
    </row>
    <row r="166" customFormat="false" ht="15" hidden="false" customHeight="false" outlineLevel="0" collapsed="false">
      <c r="A166" s="80"/>
      <c r="C166" s="80"/>
      <c r="D166" s="80"/>
    </row>
    <row r="167" customFormat="false" ht="15" hidden="false" customHeight="false" outlineLevel="0" collapsed="false">
      <c r="A167" s="80"/>
      <c r="C167" s="80"/>
      <c r="D167" s="80"/>
    </row>
    <row r="168" customFormat="false" ht="15" hidden="false" customHeight="false" outlineLevel="0" collapsed="false">
      <c r="A168" s="80"/>
      <c r="C168" s="80"/>
      <c r="D168" s="80"/>
    </row>
    <row r="169" customFormat="false" ht="15" hidden="false" customHeight="false" outlineLevel="0" collapsed="false">
      <c r="A169" s="80"/>
      <c r="C169" s="80"/>
      <c r="D169" s="80"/>
    </row>
    <row r="170" customFormat="false" ht="15" hidden="false" customHeight="false" outlineLevel="0" collapsed="false">
      <c r="A170" s="80"/>
      <c r="C170" s="80"/>
      <c r="D170" s="80"/>
    </row>
    <row r="171" customFormat="false" ht="15" hidden="false" customHeight="false" outlineLevel="0" collapsed="false">
      <c r="A171" s="80"/>
      <c r="C171" s="80"/>
      <c r="D171" s="80"/>
    </row>
    <row r="172" customFormat="false" ht="15" hidden="false" customHeight="false" outlineLevel="0" collapsed="false">
      <c r="A172" s="80"/>
      <c r="C172" s="80"/>
      <c r="D172" s="80"/>
    </row>
    <row r="173" customFormat="false" ht="15" hidden="false" customHeight="false" outlineLevel="0" collapsed="false">
      <c r="A173" s="80"/>
      <c r="C173" s="80"/>
      <c r="D173" s="80"/>
    </row>
    <row r="174" customFormat="false" ht="15" hidden="false" customHeight="false" outlineLevel="0" collapsed="false">
      <c r="A174" s="80"/>
      <c r="C174" s="80"/>
      <c r="D174" s="80"/>
    </row>
    <row r="175" customFormat="false" ht="15" hidden="false" customHeight="false" outlineLevel="0" collapsed="false">
      <c r="A175" s="80"/>
      <c r="C175" s="80"/>
      <c r="D175" s="80"/>
    </row>
    <row r="176" customFormat="false" ht="15" hidden="false" customHeight="false" outlineLevel="0" collapsed="false">
      <c r="A176" s="80"/>
      <c r="C176" s="80"/>
      <c r="D176" s="80"/>
    </row>
    <row r="177" customFormat="false" ht="15" hidden="false" customHeight="false" outlineLevel="0" collapsed="false">
      <c r="A177" s="80"/>
      <c r="C177" s="80"/>
      <c r="D177" s="80"/>
    </row>
    <row r="178" customFormat="false" ht="15" hidden="false" customHeight="false" outlineLevel="0" collapsed="false">
      <c r="A178" s="80"/>
      <c r="C178" s="80"/>
      <c r="D178" s="80"/>
    </row>
    <row r="179" customFormat="false" ht="15" hidden="false" customHeight="false" outlineLevel="0" collapsed="false">
      <c r="A179" s="80"/>
      <c r="C179" s="80"/>
      <c r="D179" s="80"/>
    </row>
    <row r="180" customFormat="false" ht="15" hidden="false" customHeight="false" outlineLevel="0" collapsed="false">
      <c r="A180" s="80"/>
      <c r="C180" s="80"/>
      <c r="D180" s="80"/>
    </row>
    <row r="181" customFormat="false" ht="15" hidden="false" customHeight="false" outlineLevel="0" collapsed="false">
      <c r="A181" s="80"/>
      <c r="C181" s="80"/>
      <c r="D181" s="80"/>
    </row>
    <row r="182" customFormat="false" ht="15" hidden="false" customHeight="false" outlineLevel="0" collapsed="false">
      <c r="A182" s="80"/>
      <c r="C182" s="80"/>
      <c r="D182" s="80"/>
    </row>
    <row r="183" customFormat="false" ht="15" hidden="false" customHeight="false" outlineLevel="0" collapsed="false">
      <c r="A183" s="80"/>
      <c r="C183" s="80"/>
      <c r="D183" s="80"/>
    </row>
    <row r="184" customFormat="false" ht="15" hidden="false" customHeight="false" outlineLevel="0" collapsed="false">
      <c r="A184" s="80"/>
      <c r="C184" s="80"/>
      <c r="D184" s="80"/>
    </row>
    <row r="185" customFormat="false" ht="15" hidden="false" customHeight="false" outlineLevel="0" collapsed="false">
      <c r="A185" s="80"/>
      <c r="C185" s="80"/>
      <c r="D185" s="80"/>
    </row>
    <row r="186" customFormat="false" ht="15" hidden="false" customHeight="false" outlineLevel="0" collapsed="false">
      <c r="A186" s="80"/>
      <c r="C186" s="80"/>
      <c r="D186" s="80"/>
    </row>
    <row r="187" customFormat="false" ht="15" hidden="false" customHeight="false" outlineLevel="0" collapsed="false">
      <c r="A187" s="80"/>
      <c r="C187" s="80"/>
      <c r="D187" s="80"/>
    </row>
    <row r="188" customFormat="false" ht="15" hidden="false" customHeight="false" outlineLevel="0" collapsed="false">
      <c r="A188" s="80"/>
      <c r="C188" s="80"/>
      <c r="D188" s="80"/>
    </row>
    <row r="189" customFormat="false" ht="15" hidden="false" customHeight="false" outlineLevel="0" collapsed="false">
      <c r="A189" s="80"/>
      <c r="C189" s="80"/>
      <c r="D189" s="80"/>
    </row>
    <row r="190" customFormat="false" ht="15" hidden="false" customHeight="false" outlineLevel="0" collapsed="false">
      <c r="A190" s="80"/>
      <c r="C190" s="80"/>
      <c r="D190" s="80"/>
    </row>
    <row r="191" customFormat="false" ht="15" hidden="false" customHeight="false" outlineLevel="0" collapsed="false">
      <c r="A191" s="80"/>
      <c r="C191" s="80"/>
      <c r="D191" s="80"/>
    </row>
    <row r="192" customFormat="false" ht="15" hidden="false" customHeight="false" outlineLevel="0" collapsed="false">
      <c r="A192" s="80"/>
      <c r="C192" s="80"/>
      <c r="D192" s="80"/>
    </row>
    <row r="193" customFormat="false" ht="15" hidden="false" customHeight="false" outlineLevel="0" collapsed="false">
      <c r="A193" s="80"/>
      <c r="C193" s="80"/>
      <c r="D193" s="80"/>
    </row>
    <row r="194" customFormat="false" ht="15" hidden="false" customHeight="false" outlineLevel="0" collapsed="false">
      <c r="A194" s="80"/>
      <c r="C194" s="80"/>
      <c r="D194" s="80"/>
    </row>
    <row r="195" customFormat="false" ht="15" hidden="false" customHeight="false" outlineLevel="0" collapsed="false">
      <c r="A195" s="80"/>
      <c r="C195" s="80"/>
      <c r="D195" s="80"/>
    </row>
    <row r="196" customFormat="false" ht="15" hidden="false" customHeight="false" outlineLevel="0" collapsed="false">
      <c r="A196" s="80"/>
      <c r="C196" s="80"/>
      <c r="D196" s="80"/>
    </row>
    <row r="197" customFormat="false" ht="15" hidden="false" customHeight="false" outlineLevel="0" collapsed="false">
      <c r="A197" s="80"/>
      <c r="C197" s="80"/>
      <c r="D197" s="80"/>
    </row>
    <row r="198" customFormat="false" ht="15" hidden="false" customHeight="false" outlineLevel="0" collapsed="false">
      <c r="A198" s="80"/>
      <c r="C198" s="80"/>
      <c r="D198" s="80"/>
    </row>
    <row r="199" customFormat="false" ht="15" hidden="false" customHeight="false" outlineLevel="0" collapsed="false">
      <c r="A199" s="80"/>
      <c r="C199" s="80"/>
      <c r="D199" s="80"/>
    </row>
    <row r="200" customFormat="false" ht="15" hidden="false" customHeight="false" outlineLevel="0" collapsed="false">
      <c r="A200" s="80"/>
      <c r="C200" s="80"/>
      <c r="D200" s="80"/>
    </row>
    <row r="201" customFormat="false" ht="15" hidden="false" customHeight="false" outlineLevel="0" collapsed="false">
      <c r="A201" s="80"/>
      <c r="C201" s="80"/>
      <c r="D201" s="80"/>
    </row>
    <row r="202" customFormat="false" ht="15" hidden="false" customHeight="false" outlineLevel="0" collapsed="false">
      <c r="A202" s="80"/>
      <c r="C202" s="80"/>
      <c r="D202" s="80"/>
    </row>
    <row r="203" customFormat="false" ht="15" hidden="false" customHeight="false" outlineLevel="0" collapsed="false">
      <c r="A203" s="80"/>
      <c r="C203" s="80"/>
      <c r="D203" s="80"/>
    </row>
    <row r="204" customFormat="false" ht="15" hidden="false" customHeight="false" outlineLevel="0" collapsed="false">
      <c r="A204" s="80"/>
      <c r="C204" s="80"/>
      <c r="D204" s="80"/>
    </row>
    <row r="205" customFormat="false" ht="15" hidden="false" customHeight="false" outlineLevel="0" collapsed="false">
      <c r="A205" s="80"/>
      <c r="C205" s="80"/>
      <c r="D205" s="80"/>
    </row>
    <row r="206" customFormat="false" ht="15" hidden="false" customHeight="false" outlineLevel="0" collapsed="false">
      <c r="A206" s="80"/>
      <c r="C206" s="80"/>
      <c r="D206" s="80"/>
    </row>
    <row r="207" customFormat="false" ht="15" hidden="false" customHeight="false" outlineLevel="0" collapsed="false">
      <c r="A207" s="80"/>
      <c r="C207" s="80"/>
      <c r="D207" s="80"/>
    </row>
    <row r="208" customFormat="false" ht="15" hidden="false" customHeight="false" outlineLevel="0" collapsed="false">
      <c r="A208" s="80"/>
      <c r="C208" s="80"/>
      <c r="D208" s="80"/>
    </row>
    <row r="209" customFormat="false" ht="15" hidden="false" customHeight="false" outlineLevel="0" collapsed="false">
      <c r="A209" s="80"/>
      <c r="C209" s="80"/>
      <c r="D209" s="80"/>
    </row>
    <row r="210" customFormat="false" ht="15" hidden="false" customHeight="false" outlineLevel="0" collapsed="false">
      <c r="A210" s="80"/>
      <c r="C210" s="80"/>
      <c r="D210" s="80"/>
    </row>
    <row r="211" customFormat="false" ht="15" hidden="false" customHeight="false" outlineLevel="0" collapsed="false">
      <c r="A211" s="80"/>
      <c r="C211" s="80"/>
      <c r="D211" s="80"/>
    </row>
    <row r="212" customFormat="false" ht="15" hidden="false" customHeight="false" outlineLevel="0" collapsed="false">
      <c r="A212" s="80"/>
      <c r="C212" s="80"/>
      <c r="D212" s="80"/>
    </row>
    <row r="213" customFormat="false" ht="15" hidden="false" customHeight="false" outlineLevel="0" collapsed="false">
      <c r="A213" s="80"/>
      <c r="C213" s="80"/>
      <c r="D213" s="80"/>
    </row>
    <row r="214" customFormat="false" ht="15" hidden="false" customHeight="false" outlineLevel="0" collapsed="false">
      <c r="A214" s="80"/>
      <c r="C214" s="80"/>
      <c r="D214" s="80"/>
    </row>
    <row r="215" customFormat="false" ht="15" hidden="false" customHeight="false" outlineLevel="0" collapsed="false">
      <c r="A215" s="80"/>
      <c r="C215" s="80"/>
      <c r="D215" s="80"/>
    </row>
    <row r="216" customFormat="false" ht="15" hidden="false" customHeight="false" outlineLevel="0" collapsed="false">
      <c r="A216" s="80"/>
      <c r="C216" s="80"/>
      <c r="D216" s="80"/>
    </row>
    <row r="217" customFormat="false" ht="15" hidden="false" customHeight="false" outlineLevel="0" collapsed="false">
      <c r="A217" s="80"/>
      <c r="C217" s="80"/>
      <c r="D217" s="80"/>
    </row>
    <row r="218" customFormat="false" ht="15" hidden="false" customHeight="false" outlineLevel="0" collapsed="false">
      <c r="A218" s="80"/>
      <c r="C218" s="80"/>
      <c r="D218" s="80"/>
    </row>
    <row r="219" customFormat="false" ht="15" hidden="false" customHeight="false" outlineLevel="0" collapsed="false">
      <c r="A219" s="80"/>
      <c r="C219" s="80"/>
      <c r="D219" s="80"/>
    </row>
    <row r="220" customFormat="false" ht="15" hidden="false" customHeight="false" outlineLevel="0" collapsed="false">
      <c r="A220" s="80"/>
      <c r="C220" s="80"/>
      <c r="D220" s="80"/>
    </row>
    <row r="221" customFormat="false" ht="15" hidden="false" customHeight="false" outlineLevel="0" collapsed="false">
      <c r="A221" s="80"/>
      <c r="C221" s="80"/>
      <c r="D221" s="80"/>
    </row>
    <row r="222" customFormat="false" ht="15" hidden="false" customHeight="false" outlineLevel="0" collapsed="false">
      <c r="A222" s="80"/>
      <c r="C222" s="80"/>
      <c r="D222" s="80"/>
    </row>
    <row r="223" customFormat="false" ht="15" hidden="false" customHeight="false" outlineLevel="0" collapsed="false">
      <c r="A223" s="80"/>
      <c r="C223" s="80"/>
      <c r="D223" s="80"/>
    </row>
    <row r="224" customFormat="false" ht="15" hidden="false" customHeight="false" outlineLevel="0" collapsed="false">
      <c r="A224" s="80"/>
      <c r="C224" s="80"/>
      <c r="D224" s="80"/>
    </row>
    <row r="225" customFormat="false" ht="15" hidden="false" customHeight="false" outlineLevel="0" collapsed="false">
      <c r="A225" s="80"/>
      <c r="C225" s="80"/>
      <c r="D225" s="80"/>
    </row>
    <row r="226" customFormat="false" ht="15" hidden="false" customHeight="false" outlineLevel="0" collapsed="false">
      <c r="A226" s="80"/>
      <c r="C226" s="80"/>
      <c r="D226" s="80"/>
    </row>
    <row r="227" customFormat="false" ht="15" hidden="false" customHeight="false" outlineLevel="0" collapsed="false">
      <c r="A227" s="80"/>
      <c r="C227" s="80"/>
      <c r="D227" s="80"/>
    </row>
    <row r="228" customFormat="false" ht="15" hidden="false" customHeight="false" outlineLevel="0" collapsed="false">
      <c r="A228" s="80"/>
      <c r="C228" s="80"/>
      <c r="D228" s="80"/>
    </row>
    <row r="229" customFormat="false" ht="15" hidden="false" customHeight="false" outlineLevel="0" collapsed="false">
      <c r="A229" s="80"/>
      <c r="C229" s="80"/>
      <c r="D229" s="80"/>
    </row>
    <row r="230" customFormat="false" ht="15" hidden="false" customHeight="false" outlineLevel="0" collapsed="false">
      <c r="A230" s="80"/>
      <c r="C230" s="80"/>
      <c r="D230" s="80"/>
    </row>
    <row r="231" customFormat="false" ht="15" hidden="false" customHeight="false" outlineLevel="0" collapsed="false">
      <c r="A231" s="80"/>
      <c r="C231" s="80"/>
      <c r="D231" s="80"/>
    </row>
    <row r="232" customFormat="false" ht="15" hidden="false" customHeight="false" outlineLevel="0" collapsed="false">
      <c r="A232" s="80"/>
      <c r="C232" s="80"/>
      <c r="D232" s="80"/>
    </row>
    <row r="233" customFormat="false" ht="15" hidden="false" customHeight="false" outlineLevel="0" collapsed="false">
      <c r="A233" s="80"/>
      <c r="C233" s="80"/>
      <c r="D233" s="80"/>
    </row>
    <row r="234" customFormat="false" ht="15" hidden="false" customHeight="false" outlineLevel="0" collapsed="false">
      <c r="A234" s="80"/>
      <c r="C234" s="80"/>
      <c r="D234" s="80"/>
    </row>
    <row r="235" customFormat="false" ht="15" hidden="false" customHeight="false" outlineLevel="0" collapsed="false">
      <c r="A235" s="80"/>
      <c r="C235" s="80"/>
      <c r="D235" s="80"/>
    </row>
    <row r="236" customFormat="false" ht="15" hidden="false" customHeight="false" outlineLevel="0" collapsed="false">
      <c r="A236" s="80"/>
      <c r="C236" s="80"/>
      <c r="D236" s="80"/>
    </row>
    <row r="237" customFormat="false" ht="15" hidden="false" customHeight="false" outlineLevel="0" collapsed="false">
      <c r="A237" s="80"/>
      <c r="C237" s="80"/>
      <c r="D237" s="80"/>
    </row>
    <row r="238" customFormat="false" ht="15" hidden="false" customHeight="false" outlineLevel="0" collapsed="false">
      <c r="A238" s="80"/>
      <c r="C238" s="80"/>
      <c r="D238" s="80"/>
    </row>
    <row r="239" customFormat="false" ht="15" hidden="false" customHeight="false" outlineLevel="0" collapsed="false">
      <c r="A239" s="80"/>
      <c r="C239" s="80"/>
      <c r="D239" s="80"/>
    </row>
    <row r="240" customFormat="false" ht="15" hidden="false" customHeight="false" outlineLevel="0" collapsed="false">
      <c r="A240" s="80"/>
      <c r="C240" s="80"/>
      <c r="D240" s="80"/>
    </row>
    <row r="241" customFormat="false" ht="15" hidden="false" customHeight="false" outlineLevel="0" collapsed="false">
      <c r="A241" s="80"/>
      <c r="C241" s="80"/>
      <c r="D241" s="80"/>
    </row>
    <row r="242" customFormat="false" ht="15" hidden="false" customHeight="false" outlineLevel="0" collapsed="false">
      <c r="A242" s="80"/>
      <c r="C242" s="80"/>
      <c r="D242" s="80"/>
    </row>
    <row r="243" customFormat="false" ht="15" hidden="false" customHeight="false" outlineLevel="0" collapsed="false">
      <c r="A243" s="80"/>
      <c r="C243" s="80"/>
      <c r="D243" s="80"/>
    </row>
    <row r="244" customFormat="false" ht="15" hidden="false" customHeight="false" outlineLevel="0" collapsed="false">
      <c r="A244" s="80"/>
      <c r="C244" s="80"/>
      <c r="D244" s="80"/>
    </row>
    <row r="245" customFormat="false" ht="15" hidden="false" customHeight="false" outlineLevel="0" collapsed="false">
      <c r="A245" s="80"/>
      <c r="C245" s="80"/>
      <c r="D245" s="80"/>
    </row>
    <row r="246" customFormat="false" ht="15" hidden="false" customHeight="false" outlineLevel="0" collapsed="false">
      <c r="A246" s="80"/>
      <c r="C246" s="80"/>
      <c r="D246" s="80"/>
    </row>
    <row r="247" customFormat="false" ht="15" hidden="false" customHeight="false" outlineLevel="0" collapsed="false">
      <c r="A247" s="80"/>
      <c r="C247" s="80"/>
      <c r="D247" s="80"/>
    </row>
    <row r="248" customFormat="false" ht="15" hidden="false" customHeight="false" outlineLevel="0" collapsed="false">
      <c r="A248" s="80"/>
      <c r="C248" s="80"/>
      <c r="D248" s="80"/>
    </row>
    <row r="249" customFormat="false" ht="15" hidden="false" customHeight="false" outlineLevel="0" collapsed="false">
      <c r="A249" s="80"/>
      <c r="C249" s="80"/>
      <c r="D249" s="80"/>
    </row>
    <row r="250" customFormat="false" ht="15" hidden="false" customHeight="false" outlineLevel="0" collapsed="false">
      <c r="A250" s="80"/>
      <c r="C250" s="80"/>
      <c r="D250" s="80"/>
    </row>
    <row r="251" customFormat="false" ht="15" hidden="false" customHeight="false" outlineLevel="0" collapsed="false">
      <c r="A251" s="80"/>
      <c r="C251" s="80"/>
      <c r="D251" s="80"/>
    </row>
    <row r="252" customFormat="false" ht="15" hidden="false" customHeight="false" outlineLevel="0" collapsed="false">
      <c r="A252" s="80"/>
      <c r="C252" s="80"/>
      <c r="D252" s="80"/>
    </row>
    <row r="253" customFormat="false" ht="15" hidden="false" customHeight="false" outlineLevel="0" collapsed="false">
      <c r="A253" s="80"/>
      <c r="C253" s="80"/>
      <c r="D253" s="80"/>
    </row>
    <row r="254" customFormat="false" ht="15" hidden="false" customHeight="false" outlineLevel="0" collapsed="false">
      <c r="A254" s="80"/>
      <c r="C254" s="80"/>
      <c r="D254" s="80"/>
    </row>
    <row r="255" customFormat="false" ht="15" hidden="false" customHeight="false" outlineLevel="0" collapsed="false">
      <c r="A255" s="80"/>
      <c r="C255" s="80"/>
      <c r="D255" s="80"/>
    </row>
    <row r="256" customFormat="false" ht="15" hidden="false" customHeight="false" outlineLevel="0" collapsed="false">
      <c r="A256" s="80"/>
      <c r="C256" s="80"/>
      <c r="D256" s="80"/>
    </row>
    <row r="257" customFormat="false" ht="15" hidden="false" customHeight="false" outlineLevel="0" collapsed="false">
      <c r="A257" s="80"/>
      <c r="C257" s="80"/>
      <c r="D257" s="80"/>
    </row>
    <row r="258" customFormat="false" ht="15" hidden="false" customHeight="false" outlineLevel="0" collapsed="false">
      <c r="A258" s="80"/>
      <c r="C258" s="80"/>
      <c r="D258" s="80"/>
    </row>
    <row r="259" customFormat="false" ht="15" hidden="false" customHeight="false" outlineLevel="0" collapsed="false">
      <c r="A259" s="80"/>
      <c r="C259" s="80"/>
      <c r="D259" s="80"/>
    </row>
    <row r="260" customFormat="false" ht="15" hidden="false" customHeight="false" outlineLevel="0" collapsed="false">
      <c r="A260" s="80"/>
      <c r="C260" s="80"/>
      <c r="D260" s="80"/>
    </row>
    <row r="261" customFormat="false" ht="15" hidden="false" customHeight="false" outlineLevel="0" collapsed="false">
      <c r="A261" s="80"/>
      <c r="C261" s="80"/>
      <c r="D261" s="80"/>
    </row>
    <row r="262" customFormat="false" ht="15" hidden="false" customHeight="false" outlineLevel="0" collapsed="false">
      <c r="A262" s="80"/>
      <c r="C262" s="80"/>
      <c r="D262" s="80"/>
    </row>
    <row r="263" customFormat="false" ht="15" hidden="false" customHeight="false" outlineLevel="0" collapsed="false">
      <c r="A263" s="80"/>
      <c r="C263" s="80"/>
      <c r="D263" s="80"/>
    </row>
    <row r="264" customFormat="false" ht="15" hidden="false" customHeight="false" outlineLevel="0" collapsed="false">
      <c r="A264" s="80"/>
      <c r="C264" s="80"/>
      <c r="D264" s="80"/>
    </row>
    <row r="265" customFormat="false" ht="15" hidden="false" customHeight="false" outlineLevel="0" collapsed="false">
      <c r="A265" s="80"/>
      <c r="C265" s="80"/>
      <c r="D265" s="80"/>
    </row>
    <row r="266" customFormat="false" ht="15" hidden="false" customHeight="false" outlineLevel="0" collapsed="false">
      <c r="A266" s="80"/>
      <c r="C266" s="80"/>
      <c r="D266" s="80"/>
    </row>
    <row r="267" customFormat="false" ht="15" hidden="false" customHeight="false" outlineLevel="0" collapsed="false">
      <c r="A267" s="80"/>
      <c r="C267" s="80"/>
      <c r="D267" s="80"/>
    </row>
    <row r="268" customFormat="false" ht="15" hidden="false" customHeight="false" outlineLevel="0" collapsed="false">
      <c r="A268" s="80"/>
      <c r="C268" s="80"/>
      <c r="D268" s="80"/>
    </row>
    <row r="269" customFormat="false" ht="15" hidden="false" customHeight="false" outlineLevel="0" collapsed="false">
      <c r="A269" s="80"/>
      <c r="C269" s="80"/>
      <c r="D269" s="80"/>
    </row>
    <row r="270" customFormat="false" ht="15" hidden="false" customHeight="false" outlineLevel="0" collapsed="false">
      <c r="A270" s="80"/>
      <c r="C270" s="80"/>
      <c r="D270" s="80"/>
    </row>
    <row r="271" customFormat="false" ht="15" hidden="false" customHeight="false" outlineLevel="0" collapsed="false">
      <c r="A271" s="80"/>
      <c r="C271" s="80"/>
      <c r="D271" s="80"/>
    </row>
    <row r="272" customFormat="false" ht="15" hidden="false" customHeight="false" outlineLevel="0" collapsed="false">
      <c r="A272" s="80"/>
      <c r="C272" s="80"/>
      <c r="D272" s="80"/>
    </row>
    <row r="273" customFormat="false" ht="15" hidden="false" customHeight="false" outlineLevel="0" collapsed="false">
      <c r="A273" s="80"/>
      <c r="C273" s="80"/>
      <c r="D273" s="80"/>
    </row>
    <row r="274" customFormat="false" ht="15" hidden="false" customHeight="false" outlineLevel="0" collapsed="false">
      <c r="A274" s="80"/>
      <c r="C274" s="80"/>
      <c r="D274" s="80"/>
    </row>
    <row r="275" customFormat="false" ht="15" hidden="false" customHeight="false" outlineLevel="0" collapsed="false">
      <c r="A275" s="80"/>
      <c r="C275" s="80"/>
      <c r="D275" s="80"/>
    </row>
    <row r="276" customFormat="false" ht="15" hidden="false" customHeight="false" outlineLevel="0" collapsed="false">
      <c r="A276" s="80"/>
      <c r="C276" s="80"/>
      <c r="D276" s="80"/>
    </row>
    <row r="277" customFormat="false" ht="15" hidden="false" customHeight="false" outlineLevel="0" collapsed="false">
      <c r="A277" s="80"/>
      <c r="C277" s="80"/>
      <c r="D277" s="80"/>
    </row>
    <row r="278" customFormat="false" ht="15" hidden="false" customHeight="false" outlineLevel="0" collapsed="false">
      <c r="A278" s="80"/>
      <c r="C278" s="80"/>
      <c r="D278" s="80"/>
    </row>
    <row r="279" customFormat="false" ht="15" hidden="false" customHeight="false" outlineLevel="0" collapsed="false">
      <c r="A279" s="80"/>
      <c r="C279" s="80"/>
      <c r="D279" s="80"/>
    </row>
    <row r="280" customFormat="false" ht="15" hidden="false" customHeight="false" outlineLevel="0" collapsed="false">
      <c r="A280" s="80"/>
      <c r="C280" s="80"/>
      <c r="D280" s="80"/>
    </row>
    <row r="281" customFormat="false" ht="15" hidden="false" customHeight="false" outlineLevel="0" collapsed="false">
      <c r="A281" s="80"/>
      <c r="C281" s="80"/>
      <c r="D281" s="80"/>
    </row>
    <row r="282" customFormat="false" ht="15" hidden="false" customHeight="false" outlineLevel="0" collapsed="false">
      <c r="A282" s="80"/>
      <c r="C282" s="80"/>
      <c r="D282" s="80"/>
    </row>
    <row r="283" customFormat="false" ht="15" hidden="false" customHeight="false" outlineLevel="0" collapsed="false">
      <c r="A283" s="80"/>
      <c r="C283" s="80"/>
      <c r="D283" s="80"/>
    </row>
    <row r="284" customFormat="false" ht="15" hidden="false" customHeight="false" outlineLevel="0" collapsed="false">
      <c r="A284" s="80"/>
      <c r="C284" s="80"/>
      <c r="D284" s="80"/>
    </row>
    <row r="285" customFormat="false" ht="15" hidden="false" customHeight="false" outlineLevel="0" collapsed="false">
      <c r="A285" s="80"/>
      <c r="C285" s="80"/>
      <c r="D285" s="80"/>
    </row>
    <row r="286" customFormat="false" ht="15" hidden="false" customHeight="false" outlineLevel="0" collapsed="false">
      <c r="A286" s="80"/>
      <c r="C286" s="80"/>
      <c r="D286" s="80"/>
    </row>
    <row r="287" customFormat="false" ht="15" hidden="false" customHeight="false" outlineLevel="0" collapsed="false">
      <c r="A287" s="80"/>
      <c r="C287" s="80"/>
      <c r="D287" s="80"/>
    </row>
    <row r="288" customFormat="false" ht="15" hidden="false" customHeight="false" outlineLevel="0" collapsed="false">
      <c r="A288" s="80"/>
      <c r="C288" s="80"/>
      <c r="D288" s="80"/>
    </row>
    <row r="289" customFormat="false" ht="15" hidden="false" customHeight="false" outlineLevel="0" collapsed="false">
      <c r="A289" s="80"/>
      <c r="C289" s="80"/>
      <c r="D289" s="80"/>
    </row>
    <row r="290" customFormat="false" ht="15" hidden="false" customHeight="false" outlineLevel="0" collapsed="false">
      <c r="A290" s="80"/>
      <c r="C290" s="80"/>
      <c r="D290" s="80"/>
    </row>
    <row r="291" customFormat="false" ht="15" hidden="false" customHeight="false" outlineLevel="0" collapsed="false">
      <c r="A291" s="80"/>
      <c r="C291" s="80"/>
      <c r="D291" s="80"/>
    </row>
    <row r="292" customFormat="false" ht="15" hidden="false" customHeight="false" outlineLevel="0" collapsed="false">
      <c r="A292" s="80"/>
      <c r="C292" s="80"/>
      <c r="D292" s="80"/>
    </row>
    <row r="293" customFormat="false" ht="15" hidden="false" customHeight="false" outlineLevel="0" collapsed="false">
      <c r="A293" s="80"/>
      <c r="C293" s="80"/>
      <c r="D293" s="80"/>
    </row>
    <row r="294" customFormat="false" ht="15" hidden="false" customHeight="false" outlineLevel="0" collapsed="false">
      <c r="A294" s="80"/>
      <c r="C294" s="80"/>
      <c r="D294" s="80"/>
    </row>
    <row r="295" customFormat="false" ht="15" hidden="false" customHeight="false" outlineLevel="0" collapsed="false">
      <c r="A295" s="80"/>
      <c r="C295" s="80"/>
      <c r="D295" s="80"/>
    </row>
    <row r="296" customFormat="false" ht="15" hidden="false" customHeight="false" outlineLevel="0" collapsed="false">
      <c r="A296" s="80"/>
      <c r="C296" s="80"/>
      <c r="D296" s="80"/>
    </row>
    <row r="297" customFormat="false" ht="15" hidden="false" customHeight="false" outlineLevel="0" collapsed="false">
      <c r="A297" s="80"/>
      <c r="C297" s="80"/>
      <c r="D297" s="80"/>
    </row>
    <row r="298" customFormat="false" ht="15" hidden="false" customHeight="false" outlineLevel="0" collapsed="false">
      <c r="A298" s="80"/>
      <c r="C298" s="80"/>
      <c r="D298" s="80"/>
    </row>
    <row r="299" customFormat="false" ht="15" hidden="false" customHeight="false" outlineLevel="0" collapsed="false">
      <c r="A299" s="80"/>
      <c r="C299" s="80"/>
      <c r="D299" s="80"/>
    </row>
    <row r="300" customFormat="false" ht="15" hidden="false" customHeight="false" outlineLevel="0" collapsed="false">
      <c r="A300" s="80"/>
      <c r="C300" s="80"/>
      <c r="D300" s="80"/>
    </row>
    <row r="301" customFormat="false" ht="15" hidden="false" customHeight="false" outlineLevel="0" collapsed="false">
      <c r="A301" s="80"/>
      <c r="C301" s="80"/>
      <c r="D301" s="80"/>
    </row>
    <row r="302" customFormat="false" ht="15" hidden="false" customHeight="false" outlineLevel="0" collapsed="false">
      <c r="A302" s="80"/>
      <c r="C302" s="80"/>
      <c r="D302" s="80"/>
    </row>
    <row r="303" customFormat="false" ht="15" hidden="false" customHeight="false" outlineLevel="0" collapsed="false">
      <c r="A303" s="80"/>
      <c r="C303" s="80"/>
      <c r="D303" s="80"/>
    </row>
    <row r="304" customFormat="false" ht="15" hidden="false" customHeight="false" outlineLevel="0" collapsed="false">
      <c r="A304" s="80"/>
      <c r="C304" s="80"/>
      <c r="D304" s="80"/>
    </row>
    <row r="305" customFormat="false" ht="15" hidden="false" customHeight="false" outlineLevel="0" collapsed="false">
      <c r="A305" s="80"/>
      <c r="C305" s="80"/>
      <c r="D305" s="80"/>
    </row>
    <row r="306" customFormat="false" ht="15" hidden="false" customHeight="false" outlineLevel="0" collapsed="false">
      <c r="A306" s="80"/>
      <c r="C306" s="80"/>
      <c r="D306" s="80"/>
    </row>
    <row r="307" customFormat="false" ht="15" hidden="false" customHeight="false" outlineLevel="0" collapsed="false">
      <c r="A307" s="80"/>
      <c r="C307" s="80"/>
      <c r="D307" s="80"/>
    </row>
    <row r="308" customFormat="false" ht="15" hidden="false" customHeight="false" outlineLevel="0" collapsed="false">
      <c r="A308" s="80"/>
      <c r="C308" s="80"/>
      <c r="D308" s="80"/>
    </row>
    <row r="309" customFormat="false" ht="15" hidden="false" customHeight="false" outlineLevel="0" collapsed="false">
      <c r="A309" s="80"/>
      <c r="C309" s="80"/>
      <c r="D309" s="80"/>
    </row>
    <row r="310" customFormat="false" ht="15" hidden="false" customHeight="false" outlineLevel="0" collapsed="false">
      <c r="A310" s="80"/>
      <c r="C310" s="80"/>
      <c r="D310" s="80"/>
    </row>
    <row r="311" customFormat="false" ht="15" hidden="false" customHeight="false" outlineLevel="0" collapsed="false">
      <c r="A311" s="80"/>
      <c r="C311" s="80"/>
      <c r="D311" s="80"/>
    </row>
    <row r="312" customFormat="false" ht="15" hidden="false" customHeight="false" outlineLevel="0" collapsed="false">
      <c r="A312" s="80"/>
      <c r="C312" s="80"/>
      <c r="D312" s="80"/>
    </row>
    <row r="313" customFormat="false" ht="15" hidden="false" customHeight="false" outlineLevel="0" collapsed="false">
      <c r="A313" s="80"/>
      <c r="C313" s="80"/>
      <c r="D313" s="80"/>
    </row>
    <row r="314" customFormat="false" ht="15" hidden="false" customHeight="false" outlineLevel="0" collapsed="false">
      <c r="A314" s="80"/>
      <c r="C314" s="80"/>
      <c r="D314" s="80"/>
    </row>
    <row r="315" customFormat="false" ht="15" hidden="false" customHeight="false" outlineLevel="0" collapsed="false">
      <c r="A315" s="80"/>
      <c r="C315" s="80"/>
      <c r="D315" s="80"/>
    </row>
    <row r="316" customFormat="false" ht="15" hidden="false" customHeight="false" outlineLevel="0" collapsed="false">
      <c r="A316" s="80"/>
      <c r="C316" s="80"/>
      <c r="D316" s="80"/>
    </row>
    <row r="317" customFormat="false" ht="15" hidden="false" customHeight="false" outlineLevel="0" collapsed="false">
      <c r="A317" s="80"/>
      <c r="C317" s="80"/>
      <c r="D317" s="80"/>
    </row>
    <row r="318" customFormat="false" ht="15" hidden="false" customHeight="false" outlineLevel="0" collapsed="false">
      <c r="A318" s="80"/>
      <c r="C318" s="80"/>
      <c r="D318" s="80"/>
    </row>
    <row r="319" customFormat="false" ht="15" hidden="false" customHeight="false" outlineLevel="0" collapsed="false">
      <c r="A319" s="80"/>
      <c r="C319" s="80"/>
      <c r="D319" s="80"/>
    </row>
    <row r="320" customFormat="false" ht="15" hidden="false" customHeight="false" outlineLevel="0" collapsed="false">
      <c r="A320" s="80"/>
      <c r="C320" s="80"/>
      <c r="D320" s="80"/>
    </row>
    <row r="321" customFormat="false" ht="15" hidden="false" customHeight="false" outlineLevel="0" collapsed="false">
      <c r="A321" s="80"/>
      <c r="C321" s="80"/>
      <c r="D321" s="80"/>
    </row>
    <row r="322" customFormat="false" ht="15" hidden="false" customHeight="false" outlineLevel="0" collapsed="false">
      <c r="A322" s="80"/>
      <c r="C322" s="80"/>
      <c r="D322" s="80"/>
    </row>
    <row r="323" customFormat="false" ht="15" hidden="false" customHeight="false" outlineLevel="0" collapsed="false">
      <c r="A323" s="80"/>
      <c r="C323" s="80"/>
      <c r="D323" s="80"/>
    </row>
    <row r="324" customFormat="false" ht="15" hidden="false" customHeight="false" outlineLevel="0" collapsed="false">
      <c r="A324" s="80"/>
      <c r="C324" s="80"/>
      <c r="D324" s="80"/>
    </row>
    <row r="325" customFormat="false" ht="15" hidden="false" customHeight="false" outlineLevel="0" collapsed="false">
      <c r="A325" s="80"/>
      <c r="C325" s="80"/>
      <c r="D325" s="80"/>
    </row>
    <row r="326" customFormat="false" ht="15" hidden="false" customHeight="false" outlineLevel="0" collapsed="false">
      <c r="A326" s="80"/>
      <c r="C326" s="80"/>
      <c r="D326" s="80"/>
    </row>
    <row r="327" customFormat="false" ht="15" hidden="false" customHeight="false" outlineLevel="0" collapsed="false">
      <c r="A327" s="80"/>
      <c r="C327" s="80"/>
      <c r="D327" s="80"/>
    </row>
  </sheetData>
  <mergeCells count="3">
    <mergeCell ref="A1:E1"/>
    <mergeCell ref="A2:E2"/>
    <mergeCell ref="A3:E3"/>
  </mergeCells>
  <printOptions headings="false" gridLines="false" gridLinesSet="true" horizontalCentered="false" verticalCentered="false"/>
  <pageMargins left="0.398611111111111" right="0.189583333333333" top="1.05277777777778" bottom="1.05277777777778" header="0.7875" footer="0.7875"/>
  <pageSetup paperSize="9" scale="8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M29" activeCellId="0" sqref="M29"/>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9"/>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6.29"/>
    <col collapsed="false" customWidth="true" hidden="false" outlineLevel="0" max="5" min="5" style="80" width="43.29"/>
    <col collapsed="false" customWidth="false" hidden="false" outlineLevel="0" max="1024" min="6" style="80" width="9.13"/>
  </cols>
  <sheetData>
    <row r="1" customFormat="false" ht="16.5" hidden="false" customHeight="false" outlineLevel="0" collapsed="false">
      <c r="A1" s="192"/>
      <c r="B1" s="192"/>
      <c r="C1" s="192"/>
      <c r="D1" s="192"/>
      <c r="E1" s="192"/>
    </row>
    <row r="2" customFormat="false" ht="15" hidden="false" customHeight="false" outlineLevel="0" collapsed="false">
      <c r="A2" s="83" t="s">
        <v>227</v>
      </c>
      <c r="B2" s="83"/>
      <c r="C2" s="83"/>
      <c r="D2" s="83"/>
      <c r="E2" s="83"/>
    </row>
    <row r="3" customFormat="false" ht="22.5" hidden="false" customHeight="true" outlineLevel="0" collapsed="false">
      <c r="A3" s="84" t="s">
        <v>75</v>
      </c>
      <c r="B3" s="84"/>
      <c r="C3" s="84"/>
      <c r="D3" s="84"/>
      <c r="E3" s="84"/>
    </row>
    <row r="4" customFormat="false" ht="12.8" hidden="false" customHeight="false" outlineLevel="0" collapsed="false">
      <c r="A4" s="87"/>
      <c r="B4" s="85" t="s">
        <v>228</v>
      </c>
      <c r="C4" s="91" t="s">
        <v>78</v>
      </c>
      <c r="D4" s="316" t="s">
        <v>214</v>
      </c>
      <c r="E4" s="86" t="s">
        <v>191</v>
      </c>
    </row>
    <row r="5" customFormat="false" ht="12.8" hidden="false" customHeight="false" outlineLevel="0" collapsed="false">
      <c r="A5" s="93"/>
      <c r="B5" s="94" t="s">
        <v>80</v>
      </c>
      <c r="C5" s="95"/>
      <c r="D5" s="95"/>
      <c r="E5" s="193" t="s">
        <v>192</v>
      </c>
    </row>
    <row r="6" customFormat="false" ht="15" hidden="false" customHeight="false" outlineLevel="0" collapsed="false">
      <c r="A6" s="85" t="n">
        <v>1</v>
      </c>
      <c r="B6" s="97" t="s">
        <v>81</v>
      </c>
      <c r="C6" s="85"/>
      <c r="D6" s="98" t="s">
        <v>31</v>
      </c>
      <c r="E6" s="90" t="s">
        <v>32</v>
      </c>
    </row>
    <row r="7" customFormat="false" ht="15" hidden="false" customHeight="false" outlineLevel="0" collapsed="false">
      <c r="A7" s="99"/>
      <c r="B7" s="100"/>
      <c r="C7" s="101"/>
      <c r="D7" s="102"/>
      <c r="E7" s="104" t="s">
        <v>82</v>
      </c>
    </row>
    <row r="8" customFormat="false" ht="15" hidden="false" customHeight="false" outlineLevel="0" collapsed="false">
      <c r="A8" s="103" t="s">
        <v>33</v>
      </c>
      <c r="B8" s="104" t="s">
        <v>83</v>
      </c>
      <c r="C8" s="105"/>
      <c r="D8" s="106" t="n">
        <v>1397.5</v>
      </c>
      <c r="E8" s="104" t="s">
        <v>229</v>
      </c>
    </row>
    <row r="9" customFormat="false" ht="15" hidden="false" customHeight="false" outlineLevel="0" collapsed="false">
      <c r="A9" s="194"/>
      <c r="B9" s="129"/>
      <c r="C9" s="195"/>
      <c r="D9" s="196"/>
      <c r="E9" s="129" t="s">
        <v>230</v>
      </c>
    </row>
    <row r="10" customFormat="false" ht="15" hidden="false" customHeight="false" outlineLevel="0" collapsed="false">
      <c r="A10" s="103" t="s">
        <v>36</v>
      </c>
      <c r="B10" s="104" t="s">
        <v>85</v>
      </c>
      <c r="C10" s="99"/>
      <c r="D10" s="102"/>
      <c r="E10" s="100"/>
    </row>
    <row r="11" customFormat="false" ht="15" hidden="false" customHeight="false" outlineLevel="0" collapsed="false">
      <c r="A11" s="103" t="s">
        <v>43</v>
      </c>
      <c r="B11" s="104" t="s">
        <v>231</v>
      </c>
      <c r="C11" s="99"/>
      <c r="D11" s="102" t="n">
        <f aca="false">D8*30%</f>
        <v>419.25</v>
      </c>
      <c r="E11" s="100"/>
    </row>
    <row r="12" customFormat="false" ht="15" hidden="false" customHeight="false" outlineLevel="0" collapsed="false">
      <c r="A12" s="197"/>
      <c r="B12" s="198"/>
      <c r="C12" s="199"/>
      <c r="D12" s="200"/>
      <c r="E12" s="198"/>
    </row>
    <row r="13" customFormat="false" ht="15" hidden="false" customHeight="false" outlineLevel="0" collapsed="false">
      <c r="A13" s="202"/>
      <c r="B13" s="114"/>
      <c r="C13" s="202"/>
      <c r="D13" s="203"/>
      <c r="E13" s="114"/>
    </row>
    <row r="14" customFormat="false" ht="12.8" hidden="false" customHeight="false" outlineLevel="0" collapsed="false">
      <c r="A14" s="93" t="s">
        <v>86</v>
      </c>
      <c r="B14" s="204" t="s">
        <v>87</v>
      </c>
      <c r="C14" s="205"/>
      <c r="D14" s="206" t="n">
        <f aca="false">D8+D11</f>
        <v>1816.75</v>
      </c>
      <c r="E14" s="207"/>
    </row>
    <row r="15" customFormat="false" ht="15" hidden="false" customHeight="false" outlineLevel="0" collapsed="false">
      <c r="A15" s="87"/>
      <c r="B15" s="88"/>
      <c r="C15" s="87"/>
      <c r="D15" s="89"/>
      <c r="E15" s="88"/>
    </row>
    <row r="16" customFormat="false" ht="15" hidden="false" customHeight="false" outlineLevel="0" collapsed="false">
      <c r="A16" s="115"/>
      <c r="B16" s="116" t="s">
        <v>88</v>
      </c>
      <c r="C16" s="117"/>
      <c r="D16" s="118"/>
      <c r="E16" s="119"/>
    </row>
    <row r="17" customFormat="false" ht="15" hidden="false" customHeight="false" outlineLevel="0" collapsed="false">
      <c r="A17" s="120"/>
      <c r="B17" s="121" t="s">
        <v>89</v>
      </c>
      <c r="C17" s="122" t="s">
        <v>30</v>
      </c>
      <c r="D17" s="123" t="s">
        <v>31</v>
      </c>
      <c r="E17" s="121" t="s">
        <v>32</v>
      </c>
    </row>
    <row r="18" customFormat="false" ht="15" hidden="false" customHeight="false" outlineLevel="0" collapsed="false">
      <c r="A18" s="124" t="s">
        <v>33</v>
      </c>
      <c r="B18" s="108" t="s">
        <v>90</v>
      </c>
      <c r="C18" s="125"/>
      <c r="D18" s="110" t="n">
        <f aca="false">((2*22)*4)-(D14*6%)</f>
        <v>66.995</v>
      </c>
      <c r="E18" s="108" t="s">
        <v>91</v>
      </c>
    </row>
    <row r="19" customFormat="false" ht="15" hidden="false" customHeight="false" outlineLevel="0" collapsed="false">
      <c r="A19" s="124" t="s">
        <v>36</v>
      </c>
      <c r="B19" s="108" t="s">
        <v>188</v>
      </c>
      <c r="C19" s="125" t="n">
        <v>0</v>
      </c>
      <c r="D19" s="110" t="n">
        <v>460.06</v>
      </c>
      <c r="E19" s="108" t="s">
        <v>232</v>
      </c>
      <c r="G19" s="80" t="n">
        <v>431.9</v>
      </c>
      <c r="H19" s="208"/>
    </row>
    <row r="20" customFormat="false" ht="15" hidden="false" customHeight="false" outlineLevel="0" collapsed="false">
      <c r="A20" s="124" t="s">
        <v>43</v>
      </c>
      <c r="B20" s="108" t="s">
        <v>94</v>
      </c>
      <c r="C20" s="125" t="n">
        <v>0</v>
      </c>
      <c r="D20" s="110" t="n">
        <v>43.66</v>
      </c>
      <c r="E20" s="108" t="s">
        <v>201</v>
      </c>
    </row>
    <row r="21" customFormat="false" ht="15" hidden="false" customHeight="false" outlineLevel="0" collapsed="false">
      <c r="A21" s="124" t="s">
        <v>95</v>
      </c>
      <c r="B21" s="108" t="s">
        <v>96</v>
      </c>
      <c r="C21" s="125"/>
      <c r="D21" s="110" t="n">
        <v>5</v>
      </c>
      <c r="E21" s="108" t="s">
        <v>202</v>
      </c>
    </row>
    <row r="22" customFormat="false" ht="15" hidden="false" customHeight="false" outlineLevel="0" collapsed="false">
      <c r="A22" s="127"/>
      <c r="B22" s="121" t="s">
        <v>97</v>
      </c>
      <c r="C22" s="128" t="n">
        <f aca="false">SUM(C18:C21)</f>
        <v>0</v>
      </c>
      <c r="D22" s="123" t="n">
        <f aca="false">SUM(D18:D21)</f>
        <v>575.715</v>
      </c>
      <c r="E22" s="108"/>
    </row>
    <row r="23" customFormat="false" ht="15" hidden="false" customHeight="false" outlineLevel="0" collapsed="false">
      <c r="A23" s="87"/>
      <c r="B23" s="88"/>
      <c r="C23" s="87"/>
      <c r="D23" s="89"/>
      <c r="E23" s="88"/>
    </row>
    <row r="24" customFormat="false" ht="15" hidden="false" customHeight="false" outlineLevel="0" collapsed="false">
      <c r="A24" s="115"/>
      <c r="B24" s="116" t="s">
        <v>98</v>
      </c>
      <c r="C24" s="117"/>
      <c r="D24" s="118"/>
      <c r="E24" s="119"/>
    </row>
    <row r="25" customFormat="false" ht="15" hidden="false" customHeight="false" outlineLevel="0" collapsed="false">
      <c r="A25" s="120"/>
      <c r="B25" s="121" t="s">
        <v>99</v>
      </c>
      <c r="C25" s="122" t="s">
        <v>30</v>
      </c>
      <c r="D25" s="123" t="s">
        <v>31</v>
      </c>
      <c r="E25" s="121" t="s">
        <v>32</v>
      </c>
    </row>
    <row r="26" customFormat="false" ht="15" hidden="false" customHeight="false" outlineLevel="0" collapsed="false">
      <c r="A26" s="124" t="s">
        <v>33</v>
      </c>
      <c r="B26" s="108" t="s">
        <v>100</v>
      </c>
      <c r="C26" s="125" t="n">
        <v>0.2</v>
      </c>
      <c r="D26" s="110" t="n">
        <f aca="false">D14*C26</f>
        <v>363.35</v>
      </c>
      <c r="E26" s="108" t="s">
        <v>101</v>
      </c>
    </row>
    <row r="27" customFormat="false" ht="15" hidden="false" customHeight="false" outlineLevel="0" collapsed="false">
      <c r="A27" s="124" t="s">
        <v>36</v>
      </c>
      <c r="B27" s="108" t="s">
        <v>102</v>
      </c>
      <c r="C27" s="125" t="n">
        <v>0.08</v>
      </c>
      <c r="D27" s="110" t="n">
        <f aca="false">D$14*C27</f>
        <v>145.34</v>
      </c>
      <c r="E27" s="108" t="s">
        <v>103</v>
      </c>
    </row>
    <row r="28" customFormat="false" ht="15" hidden="false" customHeight="false" outlineLevel="0" collapsed="false">
      <c r="A28" s="124" t="s">
        <v>43</v>
      </c>
      <c r="B28" s="108" t="s">
        <v>104</v>
      </c>
      <c r="C28" s="125" t="n">
        <v>0.025</v>
      </c>
      <c r="D28" s="110" t="n">
        <f aca="false">D$14*C28</f>
        <v>45.41875</v>
      </c>
      <c r="E28" s="108" t="s">
        <v>105</v>
      </c>
    </row>
    <row r="29" customFormat="false" ht="15" hidden="false" customHeight="false" outlineLevel="0" collapsed="false">
      <c r="A29" s="124" t="s">
        <v>95</v>
      </c>
      <c r="B29" s="108" t="s">
        <v>106</v>
      </c>
      <c r="C29" s="125" t="n">
        <v>0.01</v>
      </c>
      <c r="D29" s="110" t="n">
        <f aca="false">D$14*C29</f>
        <v>18.1675</v>
      </c>
      <c r="E29" s="108" t="s">
        <v>107</v>
      </c>
    </row>
    <row r="30" customFormat="false" ht="15" hidden="false" customHeight="false" outlineLevel="0" collapsed="false">
      <c r="A30" s="124" t="s">
        <v>108</v>
      </c>
      <c r="B30" s="108" t="s">
        <v>109</v>
      </c>
      <c r="C30" s="125" t="n">
        <v>0.025</v>
      </c>
      <c r="D30" s="110" t="n">
        <f aca="false">D$14*C30</f>
        <v>45.41875</v>
      </c>
      <c r="E30" s="108" t="s">
        <v>110</v>
      </c>
    </row>
    <row r="31" customFormat="false" ht="15" hidden="false" customHeight="false" outlineLevel="0" collapsed="false">
      <c r="A31" s="124" t="s">
        <v>111</v>
      </c>
      <c r="B31" s="108" t="s">
        <v>112</v>
      </c>
      <c r="C31" s="125" t="n">
        <v>0.002</v>
      </c>
      <c r="D31" s="110" t="n">
        <f aca="false">D$14*C31</f>
        <v>3.6335</v>
      </c>
      <c r="E31" s="108" t="s">
        <v>113</v>
      </c>
    </row>
    <row r="32" customFormat="false" ht="15" hidden="false" customHeight="false" outlineLevel="0" collapsed="false">
      <c r="A32" s="124" t="s">
        <v>114</v>
      </c>
      <c r="B32" s="108" t="s">
        <v>115</v>
      </c>
      <c r="C32" s="125" t="n">
        <v>0.006</v>
      </c>
      <c r="D32" s="110" t="n">
        <f aca="false">D$14*C32</f>
        <v>10.9005</v>
      </c>
      <c r="E32" s="108" t="s">
        <v>116</v>
      </c>
    </row>
    <row r="33" customFormat="false" ht="15" hidden="false" customHeight="false" outlineLevel="0" collapsed="false">
      <c r="A33" s="36" t="s">
        <v>117</v>
      </c>
      <c r="B33" s="60" t="s">
        <v>118</v>
      </c>
      <c r="C33" s="61" t="n">
        <f aca="false">TELEFONISTA!C32</f>
        <v>0.363</v>
      </c>
      <c r="D33" s="58" t="n">
        <f aca="false">D$14*C33</f>
        <v>659.48025</v>
      </c>
      <c r="E33" s="60" t="s">
        <v>119</v>
      </c>
    </row>
    <row r="34" customFormat="false" ht="15" hidden="false" customHeight="false" outlineLevel="0" collapsed="false">
      <c r="A34" s="36"/>
      <c r="B34" s="64" t="s">
        <v>120</v>
      </c>
      <c r="C34" s="65" t="n">
        <f aca="false">SUM(C26:C33)</f>
        <v>0.711</v>
      </c>
      <c r="D34" s="66" t="n">
        <f aca="false">SUM(D26:D33)</f>
        <v>1291.70925</v>
      </c>
      <c r="E34" s="60"/>
    </row>
    <row r="35" customFormat="false" ht="15" hidden="false" customHeight="false" outlineLevel="0" collapsed="false">
      <c r="A35" s="87"/>
      <c r="B35" s="88"/>
      <c r="C35" s="87"/>
      <c r="D35" s="89"/>
      <c r="E35" s="88"/>
    </row>
    <row r="36" customFormat="false" ht="15" hidden="false" customHeight="false" outlineLevel="0" collapsed="false">
      <c r="A36" s="115"/>
      <c r="B36" s="116" t="s">
        <v>121</v>
      </c>
      <c r="C36" s="117"/>
      <c r="D36" s="118"/>
      <c r="E36" s="119"/>
    </row>
    <row r="37" customFormat="false" ht="15" hidden="false" customHeight="false" outlineLevel="0" collapsed="false">
      <c r="A37" s="120"/>
      <c r="B37" s="121"/>
      <c r="C37" s="122" t="s">
        <v>30</v>
      </c>
      <c r="D37" s="123" t="s">
        <v>31</v>
      </c>
      <c r="E37" s="121" t="s">
        <v>32</v>
      </c>
    </row>
    <row r="38" customFormat="false" ht="15" hidden="false" customHeight="false" outlineLevel="0" collapsed="false">
      <c r="A38" s="124" t="s">
        <v>33</v>
      </c>
      <c r="B38" s="108" t="s">
        <v>122</v>
      </c>
      <c r="C38" s="125" t="n">
        <v>0.0833</v>
      </c>
      <c r="D38" s="110" t="n">
        <f aca="false">D$14*C38</f>
        <v>151.335275</v>
      </c>
      <c r="E38" s="108" t="s">
        <v>123</v>
      </c>
    </row>
    <row r="39" customFormat="false" ht="15" hidden="false" customHeight="false" outlineLevel="0" collapsed="false">
      <c r="A39" s="124" t="s">
        <v>36</v>
      </c>
      <c r="B39" s="129" t="s">
        <v>124</v>
      </c>
      <c r="C39" s="130" t="n">
        <v>0.0833</v>
      </c>
      <c r="D39" s="110" t="n">
        <f aca="false">D$14*C39</f>
        <v>151.335275</v>
      </c>
      <c r="E39" s="131" t="s">
        <v>125</v>
      </c>
    </row>
    <row r="40" customFormat="false" ht="15" hidden="false" customHeight="false" outlineLevel="0" collapsed="false">
      <c r="A40" s="124" t="s">
        <v>43</v>
      </c>
      <c r="B40" s="108" t="s">
        <v>126</v>
      </c>
      <c r="C40" s="125" t="n">
        <v>0.0278</v>
      </c>
      <c r="D40" s="110" t="n">
        <f aca="false">D$14*C40</f>
        <v>50.50565</v>
      </c>
      <c r="E40" s="108" t="s">
        <v>127</v>
      </c>
    </row>
    <row r="41" customFormat="false" ht="15" hidden="false" customHeight="false" outlineLevel="0" collapsed="false">
      <c r="A41" s="132"/>
      <c r="B41" s="133" t="s">
        <v>128</v>
      </c>
      <c r="C41" s="134" t="n">
        <f aca="false">SUM(C38:C40)</f>
        <v>0.1944</v>
      </c>
      <c r="D41" s="135" t="n">
        <f aca="false">SUM(D38:D40)</f>
        <v>353.1762</v>
      </c>
      <c r="E41" s="100"/>
    </row>
    <row r="42" customFormat="false" ht="15" hidden="false" customHeight="false" outlineLevel="0" collapsed="false">
      <c r="A42" s="155"/>
      <c r="B42" s="148"/>
      <c r="C42" s="67"/>
      <c r="D42" s="149"/>
      <c r="E42" s="157" t="s">
        <v>129</v>
      </c>
    </row>
    <row r="43" customFormat="false" ht="15" hidden="false" customHeight="false" outlineLevel="0" collapsed="false">
      <c r="A43" s="139" t="s">
        <v>43</v>
      </c>
      <c r="B43" s="32" t="s">
        <v>130</v>
      </c>
      <c r="C43" s="33" t="n">
        <f aca="false">C41*C34</f>
        <v>0.1382184</v>
      </c>
      <c r="D43" s="34" t="n">
        <f aca="false">D$14*C43</f>
        <v>251.1082782</v>
      </c>
      <c r="E43" s="140" t="s">
        <v>131</v>
      </c>
    </row>
    <row r="44" customFormat="false" ht="15" hidden="false" customHeight="false" outlineLevel="0" collapsed="false">
      <c r="A44" s="141"/>
      <c r="B44" s="142" t="s">
        <v>132</v>
      </c>
      <c r="C44" s="143" t="n">
        <f aca="false">SUM(C41:C43)</f>
        <v>0.3326184</v>
      </c>
      <c r="D44" s="144" t="n">
        <f aca="false">SUM(D41:D43)</f>
        <v>604.2844782</v>
      </c>
      <c r="E44" s="60"/>
    </row>
    <row r="45" customFormat="false" ht="15" hidden="false" customHeight="false" outlineLevel="0" collapsed="false">
      <c r="A45" s="87"/>
      <c r="B45" s="88"/>
      <c r="C45" s="145"/>
      <c r="D45" s="89"/>
      <c r="E45" s="88"/>
    </row>
    <row r="46" customFormat="false" ht="15" hidden="false" customHeight="false" outlineLevel="0" collapsed="false">
      <c r="A46" s="21"/>
      <c r="B46" s="22" t="s">
        <v>133</v>
      </c>
      <c r="C46" s="23"/>
      <c r="D46" s="24"/>
      <c r="E46" s="25"/>
    </row>
    <row r="47" customFormat="false" ht="15" hidden="false" customHeight="false" outlineLevel="0" collapsed="false">
      <c r="A47" s="37"/>
      <c r="B47" s="38"/>
      <c r="C47" s="146" t="s">
        <v>30</v>
      </c>
      <c r="D47" s="40" t="s">
        <v>31</v>
      </c>
      <c r="E47" s="38" t="s">
        <v>32</v>
      </c>
    </row>
    <row r="48" customFormat="false" ht="15" hidden="false" customHeight="false" outlineLevel="0" collapsed="false">
      <c r="A48" s="147" t="s">
        <v>33</v>
      </c>
      <c r="B48" s="148" t="s">
        <v>134</v>
      </c>
      <c r="C48" s="67" t="n">
        <v>0.0007</v>
      </c>
      <c r="D48" s="149" t="n">
        <f aca="false">D$14*C48</f>
        <v>1.271725</v>
      </c>
      <c r="E48" s="148" t="s">
        <v>135</v>
      </c>
    </row>
    <row r="49" customFormat="false" ht="15" hidden="false" customHeight="false" outlineLevel="0" collapsed="false">
      <c r="A49" s="150"/>
      <c r="B49" s="62"/>
      <c r="C49" s="39"/>
      <c r="D49" s="68"/>
      <c r="E49" s="62" t="s">
        <v>136</v>
      </c>
    </row>
    <row r="50" customFormat="false" ht="15" hidden="false" customHeight="false" outlineLevel="0" collapsed="false">
      <c r="A50" s="31"/>
      <c r="B50" s="32"/>
      <c r="C50" s="33"/>
      <c r="D50" s="34"/>
      <c r="E50" s="32" t="s">
        <v>137</v>
      </c>
    </row>
    <row r="51" customFormat="false" ht="15" hidden="false" customHeight="false" outlineLevel="0" collapsed="false">
      <c r="A51" s="151"/>
      <c r="B51" s="152" t="s">
        <v>128</v>
      </c>
      <c r="C51" s="153" t="n">
        <f aca="false">SUM(C48:C50)</f>
        <v>0.0007</v>
      </c>
      <c r="D51" s="154" t="n">
        <f aca="false">SUM(D48:D50)</f>
        <v>1.271725</v>
      </c>
      <c r="E51" s="62"/>
    </row>
    <row r="52" customFormat="false" ht="15" hidden="false" customHeight="false" outlineLevel="0" collapsed="false">
      <c r="A52" s="155"/>
      <c r="B52" s="156"/>
      <c r="C52" s="67"/>
      <c r="D52" s="149"/>
      <c r="E52" s="157" t="s">
        <v>129</v>
      </c>
    </row>
    <row r="53" customFormat="false" ht="15" hidden="false" customHeight="false" outlineLevel="0" collapsed="false">
      <c r="A53" s="139" t="s">
        <v>36</v>
      </c>
      <c r="B53" s="158" t="s">
        <v>130</v>
      </c>
      <c r="C53" s="33" t="n">
        <f aca="false">C51*C34</f>
        <v>0.0004977</v>
      </c>
      <c r="D53" s="34" t="n">
        <f aca="false">D$14*C53</f>
        <v>0.904196475</v>
      </c>
      <c r="E53" s="140" t="s">
        <v>211</v>
      </c>
    </row>
    <row r="54" customFormat="false" ht="15" hidden="false" customHeight="false" outlineLevel="0" collapsed="false">
      <c r="A54" s="159"/>
      <c r="B54" s="142" t="s">
        <v>138</v>
      </c>
      <c r="C54" s="143" t="n">
        <f aca="false">SUM(C51:C53)</f>
        <v>0.0011977</v>
      </c>
      <c r="D54" s="144" t="n">
        <f aca="false">SUM(D51:D53)</f>
        <v>2.175921475</v>
      </c>
      <c r="E54" s="60" t="n">
        <v>393.66</v>
      </c>
    </row>
    <row r="55" customFormat="false" ht="15" hidden="false" customHeight="false" outlineLevel="0" collapsed="false">
      <c r="A55" s="87"/>
      <c r="B55" s="88"/>
      <c r="C55" s="87"/>
      <c r="D55" s="89"/>
      <c r="E55" s="88"/>
    </row>
    <row r="56" customFormat="false" ht="15" hidden="false" customHeight="false" outlineLevel="0" collapsed="false">
      <c r="A56" s="21"/>
      <c r="B56" s="22" t="s">
        <v>139</v>
      </c>
      <c r="C56" s="23"/>
      <c r="D56" s="24"/>
      <c r="E56" s="25"/>
    </row>
    <row r="57" customFormat="false" ht="15" hidden="false" customHeight="false" outlineLevel="0" collapsed="false">
      <c r="A57" s="21"/>
      <c r="B57" s="38"/>
      <c r="C57" s="160" t="s">
        <v>30</v>
      </c>
      <c r="D57" s="57" t="s">
        <v>31</v>
      </c>
      <c r="E57" s="27" t="s">
        <v>32</v>
      </c>
    </row>
    <row r="58" customFormat="false" ht="15" hidden="false" customHeight="false" outlineLevel="0" collapsed="false">
      <c r="A58" s="155"/>
      <c r="B58" s="148"/>
      <c r="C58" s="147"/>
      <c r="D58" s="161"/>
      <c r="E58" s="162" t="s">
        <v>140</v>
      </c>
    </row>
    <row r="59" customFormat="false" ht="15" hidden="false" customHeight="false" outlineLevel="0" collapsed="false">
      <c r="A59" s="163" t="s">
        <v>33</v>
      </c>
      <c r="B59" s="62" t="s">
        <v>141</v>
      </c>
      <c r="C59" s="39" t="n">
        <f aca="false">5%*8.33%</f>
        <v>0.004165</v>
      </c>
      <c r="D59" s="164" t="n">
        <f aca="false">D$14*C59</f>
        <v>7.56676375</v>
      </c>
      <c r="E59" s="162" t="s">
        <v>142</v>
      </c>
    </row>
    <row r="60" customFormat="false" ht="15" hidden="false" customHeight="false" outlineLevel="0" collapsed="false">
      <c r="A60" s="139"/>
      <c r="B60" s="32"/>
      <c r="C60" s="33"/>
      <c r="D60" s="165"/>
      <c r="E60" s="140" t="s">
        <v>143</v>
      </c>
    </row>
    <row r="61" customFormat="false" ht="15" hidden="false" customHeight="false" outlineLevel="0" collapsed="false">
      <c r="A61" s="150"/>
      <c r="B61" s="62"/>
      <c r="C61" s="39"/>
      <c r="D61" s="68"/>
      <c r="E61" s="157" t="s">
        <v>144</v>
      </c>
    </row>
    <row r="62" customFormat="false" ht="15" hidden="false" customHeight="false" outlineLevel="0" collapsed="false">
      <c r="A62" s="31" t="s">
        <v>36</v>
      </c>
      <c r="B62" s="32" t="s">
        <v>145</v>
      </c>
      <c r="C62" s="33" t="n">
        <f aca="false">C59*8%</f>
        <v>0.0003332</v>
      </c>
      <c r="D62" s="34" t="n">
        <f aca="false">D$14*C62</f>
        <v>0.6053411</v>
      </c>
      <c r="E62" s="140" t="s">
        <v>146</v>
      </c>
    </row>
    <row r="63" customFormat="false" ht="15" hidden="false" customHeight="false" outlineLevel="0" collapsed="false">
      <c r="A63" s="147"/>
      <c r="B63" s="148" t="s">
        <v>147</v>
      </c>
      <c r="C63" s="67"/>
      <c r="D63" s="149"/>
      <c r="E63" s="148" t="s">
        <v>148</v>
      </c>
    </row>
    <row r="64" customFormat="false" ht="15" hidden="false" customHeight="false" outlineLevel="0" collapsed="false">
      <c r="A64" s="31" t="s">
        <v>43</v>
      </c>
      <c r="B64" s="32" t="s">
        <v>149</v>
      </c>
      <c r="C64" s="33" t="n">
        <v>0.02</v>
      </c>
      <c r="D64" s="34" t="n">
        <f aca="false">D$14*C64</f>
        <v>36.335</v>
      </c>
      <c r="E64" s="32"/>
    </row>
    <row r="65" customFormat="false" ht="15" hidden="false" customHeight="false" outlineLevel="0" collapsed="false">
      <c r="A65" s="147"/>
      <c r="B65" s="148"/>
      <c r="C65" s="166"/>
      <c r="D65" s="149"/>
      <c r="E65" s="157" t="s">
        <v>150</v>
      </c>
    </row>
    <row r="66" customFormat="false" ht="15" hidden="false" customHeight="false" outlineLevel="0" collapsed="false">
      <c r="A66" s="150" t="s">
        <v>95</v>
      </c>
      <c r="B66" s="62" t="s">
        <v>151</v>
      </c>
      <c r="C66" s="167" t="n">
        <f aca="false">(7/30)/12</f>
        <v>0.0194444444444444</v>
      </c>
      <c r="D66" s="68" t="n">
        <f aca="false">D$14*C66</f>
        <v>35.3256944444444</v>
      </c>
      <c r="E66" s="162" t="s">
        <v>152</v>
      </c>
    </row>
    <row r="67" customFormat="false" ht="15" hidden="false" customHeight="false" outlineLevel="0" collapsed="false">
      <c r="A67" s="31"/>
      <c r="B67" s="62"/>
      <c r="C67" s="168"/>
      <c r="D67" s="34"/>
      <c r="E67" s="162" t="s">
        <v>153</v>
      </c>
    </row>
    <row r="68" customFormat="false" ht="15" hidden="false" customHeight="false" outlineLevel="0" collapsed="false">
      <c r="A68" s="163" t="s">
        <v>108</v>
      </c>
      <c r="B68" s="148" t="s">
        <v>130</v>
      </c>
      <c r="C68" s="169" t="n">
        <f aca="false">C66*C34</f>
        <v>0.013825</v>
      </c>
      <c r="D68" s="68" t="n">
        <f aca="false">D$14*C68</f>
        <v>25.11656875</v>
      </c>
      <c r="E68" s="148" t="s">
        <v>154</v>
      </c>
    </row>
    <row r="69" customFormat="false" ht="15" hidden="false" customHeight="false" outlineLevel="0" collapsed="false">
      <c r="A69" s="163"/>
      <c r="B69" s="32"/>
      <c r="C69" s="169"/>
      <c r="D69" s="170"/>
      <c r="E69" s="32" t="s">
        <v>155</v>
      </c>
    </row>
    <row r="70" customFormat="false" ht="15" hidden="false" customHeight="false" outlineLevel="0" collapsed="false">
      <c r="A70" s="147"/>
      <c r="B70" s="148" t="s">
        <v>147</v>
      </c>
      <c r="C70" s="67"/>
      <c r="D70" s="149"/>
      <c r="E70" s="62" t="s">
        <v>148</v>
      </c>
    </row>
    <row r="71" customFormat="false" ht="15" hidden="false" customHeight="false" outlineLevel="0" collapsed="false">
      <c r="A71" s="31" t="s">
        <v>111</v>
      </c>
      <c r="B71" s="32" t="s">
        <v>156</v>
      </c>
      <c r="C71" s="33" t="n">
        <v>0.02</v>
      </c>
      <c r="D71" s="34" t="n">
        <f aca="false">D$14*C71</f>
        <v>36.335</v>
      </c>
      <c r="E71" s="32"/>
    </row>
    <row r="72" customFormat="false" ht="15" hidden="false" customHeight="false" outlineLevel="0" collapsed="false">
      <c r="A72" s="63"/>
      <c r="B72" s="64" t="s">
        <v>157</v>
      </c>
      <c r="C72" s="65" t="n">
        <f aca="false">SUM(C59:C71)</f>
        <v>0.0777676444444445</v>
      </c>
      <c r="D72" s="66" t="n">
        <f aca="false">SUM(D59:D71)</f>
        <v>141.284368044444</v>
      </c>
      <c r="E72" s="60"/>
    </row>
    <row r="73" customFormat="false" ht="15" hidden="false" customHeight="false" outlineLevel="0" collapsed="false">
      <c r="A73" s="87"/>
      <c r="B73" s="88"/>
      <c r="C73" s="145"/>
      <c r="D73" s="89"/>
      <c r="E73" s="88"/>
    </row>
    <row r="74" customFormat="false" ht="15" hidden="false" customHeight="false" outlineLevel="0" collapsed="false">
      <c r="A74" s="21"/>
      <c r="B74" s="22" t="s">
        <v>158</v>
      </c>
      <c r="C74" s="23"/>
      <c r="D74" s="24"/>
      <c r="E74" s="25"/>
    </row>
    <row r="75" customFormat="false" ht="15" hidden="false" customHeight="false" outlineLevel="0" collapsed="false">
      <c r="A75" s="171"/>
      <c r="B75" s="30"/>
      <c r="C75" s="172" t="s">
        <v>30</v>
      </c>
      <c r="D75" s="57" t="s">
        <v>31</v>
      </c>
      <c r="E75" s="30" t="s">
        <v>32</v>
      </c>
    </row>
    <row r="76" customFormat="false" ht="15" hidden="false" customHeight="false" outlineLevel="0" collapsed="false">
      <c r="A76" s="150"/>
      <c r="B76" s="62"/>
      <c r="C76" s="39"/>
      <c r="D76" s="68"/>
      <c r="E76" s="157" t="s">
        <v>144</v>
      </c>
    </row>
    <row r="77" customFormat="false" ht="15" hidden="false" customHeight="false" outlineLevel="0" collapsed="false">
      <c r="A77" s="150" t="s">
        <v>33</v>
      </c>
      <c r="B77" s="62" t="s">
        <v>160</v>
      </c>
      <c r="C77" s="39" t="n">
        <f aca="false">(5/30)/12</f>
        <v>0.0138888888888889</v>
      </c>
      <c r="D77" s="68" t="n">
        <f aca="false">D$14*C77</f>
        <v>25.2326388888889</v>
      </c>
      <c r="E77" s="162" t="s">
        <v>161</v>
      </c>
    </row>
    <row r="78" customFormat="false" ht="15" hidden="false" customHeight="false" outlineLevel="0" collapsed="false">
      <c r="A78" s="155"/>
      <c r="B78" s="148"/>
      <c r="C78" s="173"/>
      <c r="D78" s="149"/>
      <c r="E78" s="148" t="s">
        <v>162</v>
      </c>
    </row>
    <row r="79" customFormat="false" ht="15" hidden="false" customHeight="false" outlineLevel="0" collapsed="false">
      <c r="A79" s="163" t="s">
        <v>36</v>
      </c>
      <c r="B79" s="62" t="s">
        <v>163</v>
      </c>
      <c r="C79" s="169" t="n">
        <v>0.00021</v>
      </c>
      <c r="D79" s="68" t="n">
        <f aca="false">D$14*C79</f>
        <v>0.3815175</v>
      </c>
      <c r="E79" s="62" t="s">
        <v>164</v>
      </c>
    </row>
    <row r="80" customFormat="false" ht="15" hidden="false" customHeight="false" outlineLevel="0" collapsed="false">
      <c r="A80" s="139"/>
      <c r="B80" s="32"/>
      <c r="C80" s="174"/>
      <c r="D80" s="34"/>
      <c r="E80" s="32" t="s">
        <v>165</v>
      </c>
    </row>
    <row r="81" customFormat="false" ht="15" hidden="false" customHeight="false" outlineLevel="0" collapsed="false">
      <c r="A81" s="150"/>
      <c r="B81" s="62"/>
      <c r="C81" s="167"/>
      <c r="D81" s="68"/>
      <c r="E81" s="52" t="s">
        <v>166</v>
      </c>
    </row>
    <row r="82" customFormat="false" ht="15" hidden="false" customHeight="false" outlineLevel="0" collapsed="false">
      <c r="A82" s="150" t="s">
        <v>43</v>
      </c>
      <c r="B82" s="62" t="s">
        <v>167</v>
      </c>
      <c r="C82" s="167" t="n">
        <f aca="false">(3/30)/12</f>
        <v>0.00833333333333333</v>
      </c>
      <c r="D82" s="68" t="n">
        <f aca="false">D$14*C82</f>
        <v>15.1395833333333</v>
      </c>
      <c r="E82" s="162" t="s">
        <v>168</v>
      </c>
    </row>
    <row r="83" customFormat="false" ht="15" hidden="false" customHeight="false" outlineLevel="0" collapsed="false">
      <c r="A83" s="31"/>
      <c r="B83" s="62"/>
      <c r="C83" s="168"/>
      <c r="D83" s="34"/>
      <c r="E83" s="162" t="s">
        <v>169</v>
      </c>
    </row>
    <row r="84" customFormat="false" ht="15" hidden="false" customHeight="false" outlineLevel="0" collapsed="false">
      <c r="A84" s="163" t="s">
        <v>95</v>
      </c>
      <c r="B84" s="148" t="s">
        <v>170</v>
      </c>
      <c r="C84" s="169" t="n">
        <f aca="false">(15/30)/12*0.1</f>
        <v>0.00416666666666667</v>
      </c>
      <c r="D84" s="68" t="n">
        <f aca="false">D$14*C84</f>
        <v>7.56979166666667</v>
      </c>
      <c r="E84" s="148" t="s">
        <v>171</v>
      </c>
    </row>
    <row r="85" customFormat="false" ht="15" hidden="false" customHeight="false" outlineLevel="0" collapsed="false">
      <c r="A85" s="163"/>
      <c r="B85" s="32"/>
      <c r="C85" s="169"/>
      <c r="D85" s="170"/>
      <c r="E85" s="32" t="s">
        <v>172</v>
      </c>
    </row>
    <row r="86" customFormat="false" ht="15" hidden="false" customHeight="false" outlineLevel="0" collapsed="false">
      <c r="A86" s="63"/>
      <c r="B86" s="64" t="s">
        <v>49</v>
      </c>
      <c r="C86" s="65" t="n">
        <f aca="false">SUM(C76:C85)</f>
        <v>0.0265988888888889</v>
      </c>
      <c r="D86" s="66" t="n">
        <f aca="false">SUM(D76:D85)</f>
        <v>48.3235313888889</v>
      </c>
      <c r="E86" s="60"/>
    </row>
    <row r="87" customFormat="false" ht="15" hidden="false" customHeight="false" outlineLevel="0" collapsed="false">
      <c r="A87" s="36" t="s">
        <v>108</v>
      </c>
      <c r="B87" s="60" t="s">
        <v>173</v>
      </c>
      <c r="C87" s="67" t="n">
        <v>0.0095</v>
      </c>
      <c r="D87" s="68" t="n">
        <f aca="false">D14*C87</f>
        <v>17.259125</v>
      </c>
      <c r="E87" s="148" t="s">
        <v>174</v>
      </c>
    </row>
    <row r="88" customFormat="false" ht="12.8" hidden="false" customHeight="false" outlineLevel="0" collapsed="false">
      <c r="A88" s="175"/>
      <c r="B88" s="176" t="s">
        <v>175</v>
      </c>
      <c r="C88" s="175"/>
      <c r="D88" s="177" t="n">
        <f aca="false">SUM(D86:D87)</f>
        <v>65.5826563888889</v>
      </c>
      <c r="E88" s="32" t="s">
        <v>176</v>
      </c>
    </row>
    <row r="89" customFormat="false" ht="15" hidden="false" customHeight="false" outlineLevel="0" collapsed="false">
      <c r="A89" s="178"/>
      <c r="B89" s="179"/>
      <c r="C89" s="178"/>
      <c r="D89" s="180"/>
      <c r="E89" s="181"/>
    </row>
    <row r="90" customFormat="false" ht="15" hidden="false" customHeight="false" outlineLevel="0" collapsed="false">
      <c r="A90" s="36"/>
      <c r="B90" s="64" t="s">
        <v>177</v>
      </c>
      <c r="C90" s="65"/>
      <c r="D90" s="66" t="n">
        <f aca="false">D88+D72+D54+D44+D34+D22+D14</f>
        <v>4497.50167410833</v>
      </c>
      <c r="E90" s="60"/>
    </row>
    <row r="91" customFormat="false" ht="15" hidden="false" customHeight="false" outlineLevel="0" collapsed="false">
      <c r="A91" s="43"/>
      <c r="B91" s="44"/>
      <c r="C91" s="182"/>
      <c r="D91" s="46"/>
      <c r="E91" s="52"/>
    </row>
    <row r="92" customFormat="false" ht="15.75" hidden="false" customHeight="false" outlineLevel="0" collapsed="false">
      <c r="A92" s="43"/>
      <c r="B92" s="64" t="s">
        <v>178</v>
      </c>
      <c r="C92" s="65"/>
      <c r="D92" s="183" t="s">
        <v>179</v>
      </c>
      <c r="E92" s="184" t="n">
        <f aca="false">D90*D92</f>
        <v>4497.50167410833</v>
      </c>
    </row>
    <row r="93" customFormat="false" ht="15" hidden="false" customHeight="false" outlineLevel="0" collapsed="false">
      <c r="A93" s="87"/>
      <c r="B93" s="88"/>
      <c r="C93" s="87"/>
      <c r="D93" s="89"/>
      <c r="E93" s="88"/>
    </row>
    <row r="94" customFormat="false" ht="15" hidden="false" customHeight="false" outlineLevel="0" collapsed="false">
      <c r="A94" s="21"/>
      <c r="B94" s="22" t="s">
        <v>29</v>
      </c>
      <c r="C94" s="23"/>
      <c r="D94" s="24"/>
      <c r="E94" s="25"/>
    </row>
    <row r="95" customFormat="false" ht="15" hidden="false" customHeight="false" outlineLevel="0" collapsed="false">
      <c r="A95" s="26"/>
      <c r="B95" s="27"/>
      <c r="C95" s="28" t="s">
        <v>30</v>
      </c>
      <c r="D95" s="29" t="s">
        <v>31</v>
      </c>
      <c r="E95" s="30" t="s">
        <v>32</v>
      </c>
    </row>
    <row r="96" customFormat="false" ht="15" hidden="false" customHeight="false" outlineLevel="0" collapsed="false">
      <c r="A96" s="31" t="s">
        <v>33</v>
      </c>
      <c r="B96" s="32" t="s">
        <v>34</v>
      </c>
      <c r="C96" s="33" t="n">
        <v>0.0137</v>
      </c>
      <c r="D96" s="34" t="n">
        <f aca="false">E92*C96</f>
        <v>61.6157729352842</v>
      </c>
      <c r="E96" s="35" t="s">
        <v>35</v>
      </c>
    </row>
    <row r="97" customFormat="false" ht="15" hidden="false" customHeight="false" outlineLevel="0" collapsed="false">
      <c r="A97" s="36" t="s">
        <v>36</v>
      </c>
      <c r="B97" s="32" t="s">
        <v>37</v>
      </c>
      <c r="C97" s="33" t="n">
        <v>0.01</v>
      </c>
      <c r="D97" s="58" t="n">
        <f aca="false">(E92+D96)*C97</f>
        <v>45.5911744704362</v>
      </c>
      <c r="E97" s="35" t="s">
        <v>38</v>
      </c>
    </row>
    <row r="98" customFormat="false" ht="15" hidden="false" customHeight="false" outlineLevel="0" collapsed="false">
      <c r="A98" s="147"/>
      <c r="B98" s="38" t="s">
        <v>39</v>
      </c>
      <c r="C98" s="39"/>
      <c r="D98" s="40" t="n">
        <f aca="false">SUM(D96:D97)</f>
        <v>107.20694740572</v>
      </c>
      <c r="E98" s="41"/>
    </row>
    <row r="99" customFormat="false" ht="15" hidden="false" customHeight="false" outlineLevel="0" collapsed="false">
      <c r="A99" s="141" t="s">
        <v>180</v>
      </c>
      <c r="B99" s="185" t="s">
        <v>181</v>
      </c>
      <c r="C99" s="186"/>
      <c r="D99" s="187"/>
      <c r="E99" s="188"/>
    </row>
    <row r="100" customFormat="false" ht="15" hidden="false" customHeight="false" outlineLevel="0" collapsed="false">
      <c r="A100" s="43"/>
      <c r="B100" s="44"/>
      <c r="C100" s="45"/>
      <c r="D100" s="46"/>
      <c r="E100" s="47"/>
    </row>
    <row r="101" customFormat="false" ht="15" hidden="false" customHeight="false" outlineLevel="0" collapsed="false">
      <c r="A101" s="48"/>
      <c r="B101" s="49" t="s">
        <v>41</v>
      </c>
      <c r="C101" s="50"/>
      <c r="D101" s="29" t="n">
        <f aca="false">(E92+D98)/(1-6.65%)</f>
        <v>4932.73553456246</v>
      </c>
      <c r="E101" s="51"/>
    </row>
    <row r="102" customFormat="false" ht="15" hidden="false" customHeight="false" outlineLevel="0" collapsed="false">
      <c r="A102" s="87"/>
      <c r="B102" s="88"/>
      <c r="C102" s="145"/>
      <c r="D102" s="89"/>
      <c r="E102" s="189"/>
    </row>
    <row r="103" customFormat="false" ht="15" hidden="false" customHeight="false" outlineLevel="0" collapsed="false">
      <c r="A103" s="21"/>
      <c r="B103" s="22" t="s">
        <v>42</v>
      </c>
      <c r="C103" s="54"/>
      <c r="D103" s="55"/>
      <c r="E103" s="56"/>
    </row>
    <row r="104" customFormat="false" ht="15" hidden="false" customHeight="false" outlineLevel="0" collapsed="false">
      <c r="A104" s="26"/>
      <c r="B104" s="27"/>
      <c r="C104" s="28" t="s">
        <v>30</v>
      </c>
      <c r="D104" s="57" t="s">
        <v>31</v>
      </c>
      <c r="E104" s="30" t="s">
        <v>32</v>
      </c>
    </row>
    <row r="105" customFormat="false" ht="15" hidden="false" customHeight="false" outlineLevel="0" collapsed="false">
      <c r="A105" s="31" t="s">
        <v>43</v>
      </c>
      <c r="B105" s="32" t="s">
        <v>44</v>
      </c>
      <c r="C105" s="33"/>
      <c r="D105" s="58"/>
      <c r="E105" s="59" t="s">
        <v>45</v>
      </c>
    </row>
    <row r="106" customFormat="false" ht="15" hidden="false" customHeight="false" outlineLevel="0" collapsed="false">
      <c r="A106" s="36"/>
      <c r="B106" s="60" t="s">
        <v>46</v>
      </c>
      <c r="C106" s="61" t="n">
        <v>0.0065</v>
      </c>
      <c r="D106" s="58" t="n">
        <f aca="false">$D$101*C106</f>
        <v>32.062780974656</v>
      </c>
      <c r="E106" s="62"/>
    </row>
    <row r="107" customFormat="false" ht="15" hidden="false" customHeight="false" outlineLevel="0" collapsed="false">
      <c r="A107" s="36"/>
      <c r="B107" s="60" t="s">
        <v>47</v>
      </c>
      <c r="C107" s="61" t="n">
        <v>0.03</v>
      </c>
      <c r="D107" s="58" t="n">
        <f aca="false">$D$101*C107</f>
        <v>147.982066036874</v>
      </c>
      <c r="E107" s="62"/>
    </row>
    <row r="108" customFormat="false" ht="15" hidden="false" customHeight="false" outlineLevel="0" collapsed="false">
      <c r="A108" s="36"/>
      <c r="B108" s="60" t="s">
        <v>48</v>
      </c>
      <c r="C108" s="61" t="n">
        <v>0.03</v>
      </c>
      <c r="D108" s="58" t="n">
        <f aca="false">$D$101*C108</f>
        <v>147.982066036874</v>
      </c>
      <c r="E108" s="62"/>
    </row>
    <row r="109" customFormat="false" ht="15" hidden="false" customHeight="false" outlineLevel="0" collapsed="false">
      <c r="A109" s="36"/>
      <c r="B109" s="60"/>
      <c r="C109" s="61" t="n">
        <v>0</v>
      </c>
      <c r="D109" s="58" t="n">
        <f aca="false">D101*C109</f>
        <v>0</v>
      </c>
      <c r="E109" s="62"/>
    </row>
    <row r="110" customFormat="false" ht="15" hidden="false" customHeight="false" outlineLevel="0" collapsed="false">
      <c r="A110" s="63"/>
      <c r="B110" s="64" t="s">
        <v>49</v>
      </c>
      <c r="C110" s="65" t="n">
        <f aca="false">SUM(C106:C109)</f>
        <v>0.0665</v>
      </c>
      <c r="D110" s="66" t="n">
        <f aca="false">SUM(D106:D109)</f>
        <v>328.026913048403</v>
      </c>
      <c r="E110" s="32"/>
    </row>
    <row r="111" customFormat="false" ht="15" hidden="false" customHeight="false" outlineLevel="0" collapsed="false">
      <c r="A111" s="36"/>
      <c r="B111" s="60"/>
      <c r="C111" s="67"/>
      <c r="D111" s="68"/>
      <c r="E111" s="60"/>
    </row>
    <row r="112" customFormat="false" ht="15" hidden="false" customHeight="false" outlineLevel="0" collapsed="false">
      <c r="A112" s="36"/>
      <c r="B112" s="64" t="s">
        <v>50</v>
      </c>
      <c r="C112" s="36"/>
      <c r="D112" s="66" t="n">
        <f aca="false">D110+D101</f>
        <v>5260.76244761086</v>
      </c>
      <c r="E112" s="60"/>
    </row>
    <row r="113" customFormat="false" ht="15" hidden="false" customHeight="false" outlineLevel="0" collapsed="false">
      <c r="A113" s="36"/>
      <c r="B113" s="64"/>
      <c r="C113" s="36"/>
      <c r="D113" s="66"/>
      <c r="E113" s="60"/>
    </row>
    <row r="114" customFormat="false" ht="15" hidden="false" customHeight="false" outlineLevel="0" collapsed="false">
      <c r="A114" s="36"/>
      <c r="B114" s="64"/>
      <c r="C114" s="36"/>
      <c r="D114" s="66"/>
      <c r="E114" s="60"/>
    </row>
    <row r="115" customFormat="false" ht="15" hidden="false" customHeight="false" outlineLevel="0" collapsed="false">
      <c r="A115" s="36"/>
      <c r="B115" s="64" t="s">
        <v>51</v>
      </c>
      <c r="C115" s="36" t="n">
        <v>12</v>
      </c>
      <c r="D115" s="66" t="n">
        <f aca="false">D112*C115</f>
        <v>63129.1493713303</v>
      </c>
      <c r="E115" s="60"/>
    </row>
    <row r="116" customFormat="false" ht="15" hidden="false" customHeight="false" outlineLevel="0" collapsed="false">
      <c r="A116" s="124"/>
      <c r="B116" s="121"/>
      <c r="C116" s="124"/>
      <c r="D116" s="123"/>
      <c r="E116" s="108"/>
    </row>
    <row r="117" s="80" customFormat="true" ht="9" hidden="false" customHeight="false" outlineLevel="0" collapsed="false"/>
    <row r="118" s="80" customFormat="true" ht="15.75" hidden="false" customHeight="false" outlineLevel="0" collapsed="false">
      <c r="B118" s="190" t="s">
        <v>182</v>
      </c>
    </row>
    <row r="119" s="80" customFormat="true" ht="9" hidden="false" customHeight="false" outlineLevel="0" collapsed="false"/>
    <row r="120" s="80" customFormat="true" ht="9" hidden="false" customHeight="false" outlineLevel="0" collapsed="false"/>
    <row r="121" s="80" customFormat="true" ht="9" hidden="false" customHeight="false" outlineLevel="0" collapsed="false"/>
    <row r="122" s="80" customFormat="true" ht="9" hidden="false" customHeight="false" outlineLevel="0" collapsed="false"/>
    <row r="123" s="80" customFormat="true" ht="9" hidden="false" customHeight="false" outlineLevel="0" collapsed="false"/>
    <row r="124" s="80" customFormat="true" ht="9" hidden="false" customHeight="false" outlineLevel="0" collapsed="false"/>
    <row r="125" s="80" customFormat="true" ht="9" hidden="false" customHeight="false" outlineLevel="0" collapsed="false"/>
    <row r="126" s="80" customFormat="true" ht="9" hidden="false" customHeight="false" outlineLevel="0" collapsed="false"/>
    <row r="127" s="80" customFormat="true" ht="9" hidden="false" customHeight="false" outlineLevel="0" collapsed="false"/>
    <row r="128" s="80" customFormat="true" ht="9" hidden="false" customHeight="false" outlineLevel="0" collapsed="false"/>
    <row r="129" s="80" customFormat="true" ht="9" hidden="false" customHeight="false" outlineLevel="0" collapsed="false"/>
    <row r="130" s="80" customFormat="true" ht="9" hidden="false" customHeight="false" outlineLevel="0" collapsed="false"/>
    <row r="131" s="80" customFormat="true" ht="9" hidden="false" customHeight="false" outlineLevel="0" collapsed="false"/>
    <row r="132" s="80" customFormat="true" ht="9" hidden="false" customHeight="false" outlineLevel="0" collapsed="false"/>
    <row r="133" s="80" customFormat="true" ht="9" hidden="false" customHeight="false" outlineLevel="0" collapsed="false"/>
    <row r="134" s="80" customFormat="true" ht="9" hidden="false" customHeight="false" outlineLevel="0" collapsed="false"/>
    <row r="135" s="80" customFormat="true" ht="9" hidden="false" customHeight="false" outlineLevel="0" collapsed="false"/>
    <row r="136" s="80" customFormat="true" ht="9" hidden="false" customHeight="false" outlineLevel="0" collapsed="false"/>
    <row r="137" s="80" customFormat="true" ht="9" hidden="false" customHeight="false" outlineLevel="0" collapsed="false"/>
    <row r="138" s="80" customFormat="true" ht="9" hidden="false" customHeight="false" outlineLevel="0" collapsed="false"/>
    <row r="139" s="80" customFormat="true" ht="9" hidden="false" customHeight="false" outlineLevel="0" collapsed="false"/>
    <row r="140" s="80" customFormat="true" ht="9" hidden="false" customHeight="false" outlineLevel="0" collapsed="false"/>
    <row r="141" s="80" customFormat="true" ht="9" hidden="false" customHeight="false" outlineLevel="0" collapsed="false"/>
    <row r="142" s="80" customFormat="true" ht="9" hidden="false" customHeight="false" outlineLevel="0" collapsed="false"/>
    <row r="143" s="80" customFormat="true" ht="9" hidden="false" customHeight="false" outlineLevel="0" collapsed="false"/>
    <row r="144" s="80" customFormat="true" ht="9" hidden="false" customHeight="false" outlineLevel="0" collapsed="false"/>
    <row r="145" s="80" customFormat="true" ht="9" hidden="false" customHeight="false" outlineLevel="0" collapsed="false"/>
    <row r="146" s="80" customFormat="true" ht="9" hidden="false" customHeight="false" outlineLevel="0" collapsed="false"/>
    <row r="147" s="80" customFormat="true" ht="9" hidden="false" customHeight="false" outlineLevel="0" collapsed="false"/>
    <row r="148" s="80" customFormat="true" ht="9" hidden="false" customHeight="false" outlineLevel="0" collapsed="false"/>
    <row r="149" s="80" customFormat="true" ht="9" hidden="false" customHeight="false" outlineLevel="0" collapsed="false"/>
    <row r="150" s="80" customFormat="true" ht="9" hidden="false" customHeight="false" outlineLevel="0" collapsed="false"/>
    <row r="151" s="80" customFormat="true" ht="9" hidden="false" customHeight="false" outlineLevel="0" collapsed="false"/>
    <row r="152" s="80" customFormat="true" ht="9" hidden="false" customHeight="false" outlineLevel="0" collapsed="false"/>
    <row r="153" s="80" customFormat="true" ht="9" hidden="false" customHeight="false" outlineLevel="0" collapsed="false"/>
    <row r="154" s="80" customFormat="true" ht="9" hidden="false" customHeight="false" outlineLevel="0" collapsed="false"/>
    <row r="155" s="80" customFormat="true" ht="9" hidden="false" customHeight="false" outlineLevel="0" collapsed="false"/>
    <row r="156" s="80" customFormat="true" ht="9" hidden="false" customHeight="false" outlineLevel="0" collapsed="false"/>
    <row r="157" s="80" customFormat="true" ht="9" hidden="false" customHeight="false" outlineLevel="0" collapsed="false"/>
    <row r="158" s="80" customFormat="true" ht="9" hidden="false" customHeight="false" outlineLevel="0" collapsed="false"/>
    <row r="159" s="80" customFormat="true" ht="9" hidden="false" customHeight="false" outlineLevel="0" collapsed="false"/>
    <row r="160" s="80" customFormat="true" ht="9" hidden="false" customHeight="false" outlineLevel="0" collapsed="false"/>
    <row r="161" s="80" customFormat="true" ht="9" hidden="false" customHeight="false" outlineLevel="0" collapsed="false"/>
    <row r="162" s="80" customFormat="true" ht="9" hidden="false" customHeight="false" outlineLevel="0" collapsed="false"/>
    <row r="163" s="80" customFormat="true" ht="9" hidden="false" customHeight="false" outlineLevel="0" collapsed="false"/>
    <row r="164" s="80" customFormat="true" ht="9" hidden="false" customHeight="false" outlineLevel="0" collapsed="false"/>
    <row r="165" s="80" customFormat="true" ht="9" hidden="false" customHeight="false" outlineLevel="0" collapsed="false"/>
    <row r="166" s="80" customFormat="true" ht="9" hidden="false" customHeight="false" outlineLevel="0" collapsed="false"/>
    <row r="167" s="80" customFormat="true" ht="9" hidden="false" customHeight="false" outlineLevel="0" collapsed="false"/>
    <row r="168" s="80" customFormat="true" ht="9" hidden="false" customHeight="false" outlineLevel="0" collapsed="false"/>
    <row r="169" s="80" customFormat="true" ht="9" hidden="false" customHeight="false" outlineLevel="0" collapsed="false"/>
    <row r="170" s="80" customFormat="true" ht="9" hidden="false" customHeight="false" outlineLevel="0" collapsed="false"/>
    <row r="171" s="80" customFormat="true" ht="9" hidden="false" customHeight="false" outlineLevel="0" collapsed="false"/>
    <row r="172" s="80" customFormat="true" ht="9" hidden="false" customHeight="false" outlineLevel="0" collapsed="false"/>
    <row r="173" s="80" customFormat="true" ht="9" hidden="false" customHeight="false" outlineLevel="0" collapsed="false"/>
    <row r="174" s="80" customFormat="true" ht="9" hidden="false" customHeight="false" outlineLevel="0" collapsed="false"/>
    <row r="175" s="80" customFormat="true" ht="9" hidden="false" customHeight="false" outlineLevel="0" collapsed="false"/>
    <row r="176" s="80" customFormat="true" ht="9" hidden="false" customHeight="false" outlineLevel="0" collapsed="false"/>
    <row r="177" s="80" customFormat="true" ht="9" hidden="false" customHeight="false" outlineLevel="0" collapsed="false"/>
    <row r="178" s="80" customFormat="true" ht="9" hidden="false" customHeight="false" outlineLevel="0" collapsed="false"/>
    <row r="179" s="80" customFormat="true" ht="9" hidden="false" customHeight="false" outlineLevel="0" collapsed="false"/>
    <row r="180" s="80" customFormat="true" ht="9" hidden="false" customHeight="false" outlineLevel="0" collapsed="false"/>
    <row r="181" s="80" customFormat="true" ht="9" hidden="false" customHeight="false" outlineLevel="0" collapsed="false"/>
    <row r="182" s="80" customFormat="true" ht="9" hidden="false" customHeight="false" outlineLevel="0" collapsed="false"/>
    <row r="183" s="80" customFormat="true" ht="9" hidden="false" customHeight="false" outlineLevel="0" collapsed="false"/>
    <row r="184" s="80" customFormat="true" ht="9" hidden="false" customHeight="false" outlineLevel="0" collapsed="false"/>
    <row r="185" s="80" customFormat="true" ht="9" hidden="false" customHeight="false" outlineLevel="0" collapsed="false"/>
    <row r="186" s="80" customFormat="true" ht="9" hidden="false" customHeight="false" outlineLevel="0" collapsed="false"/>
    <row r="187" s="80" customFormat="true" ht="9" hidden="false" customHeight="false" outlineLevel="0" collapsed="false"/>
    <row r="188" s="80" customFormat="true" ht="9" hidden="false" customHeight="false" outlineLevel="0" collapsed="false"/>
    <row r="189" s="80" customFormat="true" ht="9" hidden="false" customHeight="false" outlineLevel="0" collapsed="false"/>
    <row r="190" s="80" customFormat="true" ht="9" hidden="false" customHeight="false" outlineLevel="0" collapsed="false"/>
    <row r="191" s="80" customFormat="true" ht="9" hidden="false" customHeight="false" outlineLevel="0" collapsed="false"/>
    <row r="192" s="80" customFormat="true" ht="9" hidden="false" customHeight="false" outlineLevel="0" collapsed="false"/>
    <row r="193" s="80" customFormat="true" ht="9" hidden="false" customHeight="false" outlineLevel="0" collapsed="false"/>
    <row r="194" s="80" customFormat="true" ht="9" hidden="false" customHeight="false" outlineLevel="0" collapsed="false"/>
    <row r="195" s="80" customFormat="true" ht="9" hidden="false" customHeight="false" outlineLevel="0" collapsed="false"/>
    <row r="196" s="80" customFormat="true" ht="9" hidden="false" customHeight="false" outlineLevel="0" collapsed="false"/>
    <row r="197" s="80" customFormat="true" ht="9" hidden="false" customHeight="false" outlineLevel="0" collapsed="false"/>
    <row r="198" s="80" customFormat="true" ht="9" hidden="false" customHeight="false" outlineLevel="0" collapsed="false"/>
    <row r="199" s="80" customFormat="true" ht="9" hidden="false" customHeight="false" outlineLevel="0" collapsed="false"/>
    <row r="200" s="80" customFormat="true" ht="9" hidden="false" customHeight="false" outlineLevel="0" collapsed="false"/>
    <row r="201" s="80" customFormat="true" ht="9" hidden="false" customHeight="false" outlineLevel="0" collapsed="false"/>
    <row r="202" s="80" customFormat="true" ht="9" hidden="false" customHeight="false" outlineLevel="0" collapsed="false"/>
    <row r="203" s="80" customFormat="true" ht="9" hidden="false" customHeight="false" outlineLevel="0" collapsed="false"/>
    <row r="204" s="80" customFormat="true" ht="9" hidden="false" customHeight="false" outlineLevel="0" collapsed="false"/>
    <row r="205" s="80" customFormat="true" ht="9" hidden="false" customHeight="false" outlineLevel="0" collapsed="false"/>
    <row r="206" s="80" customFormat="true" ht="9" hidden="false" customHeight="false" outlineLevel="0" collapsed="false"/>
    <row r="207" s="80" customFormat="true" ht="9" hidden="false" customHeight="false" outlineLevel="0" collapsed="false"/>
    <row r="208" s="80" customFormat="true" ht="9" hidden="false" customHeight="false" outlineLevel="0" collapsed="false"/>
    <row r="209" s="80" customFormat="true" ht="9" hidden="false" customHeight="false" outlineLevel="0" collapsed="false"/>
    <row r="210" s="80" customFormat="true" ht="9" hidden="false" customHeight="false" outlineLevel="0" collapsed="false"/>
    <row r="211" s="80" customFormat="true" ht="9" hidden="false" customHeight="false" outlineLevel="0" collapsed="false"/>
    <row r="212" s="80" customFormat="true" ht="9" hidden="false" customHeight="false" outlineLevel="0" collapsed="false"/>
    <row r="213" s="80" customFormat="true" ht="9" hidden="false" customHeight="false" outlineLevel="0" collapsed="false"/>
    <row r="214" s="80" customFormat="true" ht="9" hidden="false" customHeight="false" outlineLevel="0" collapsed="false"/>
    <row r="215" s="80" customFormat="true" ht="9" hidden="false" customHeight="false" outlineLevel="0" collapsed="false"/>
    <row r="216" s="80" customFormat="true" ht="9" hidden="false" customHeight="false" outlineLevel="0" collapsed="false"/>
    <row r="217" s="80" customFormat="true" ht="9" hidden="false" customHeight="false" outlineLevel="0" collapsed="false"/>
    <row r="218" s="80" customFormat="true" ht="9" hidden="false" customHeight="false" outlineLevel="0" collapsed="false"/>
    <row r="219" s="80" customFormat="true" ht="9" hidden="false" customHeight="false" outlineLevel="0" collapsed="false"/>
    <row r="220" s="80" customFormat="true" ht="9" hidden="false" customHeight="false" outlineLevel="0" collapsed="false"/>
    <row r="221" s="80" customFormat="true" ht="9" hidden="false" customHeight="false" outlineLevel="0" collapsed="false"/>
    <row r="222" s="80" customFormat="true" ht="9" hidden="false" customHeight="false" outlineLevel="0" collapsed="false"/>
    <row r="223" s="80" customFormat="true" ht="9" hidden="false" customHeight="false" outlineLevel="0" collapsed="false"/>
    <row r="224" s="80" customFormat="true" ht="9" hidden="false" customHeight="false" outlineLevel="0" collapsed="false"/>
    <row r="225" s="80" customFormat="true" ht="9" hidden="false" customHeight="false" outlineLevel="0" collapsed="false"/>
    <row r="226" s="80" customFormat="true" ht="9" hidden="false" customHeight="false" outlineLevel="0" collapsed="false"/>
    <row r="227" s="80" customFormat="true" ht="9" hidden="false" customHeight="false" outlineLevel="0" collapsed="false"/>
    <row r="228" s="80" customFormat="true" ht="9" hidden="false" customHeight="false" outlineLevel="0" collapsed="false"/>
    <row r="229" s="80" customFormat="true" ht="9" hidden="false" customHeight="false" outlineLevel="0" collapsed="false"/>
    <row r="230" s="80" customFormat="true" ht="9" hidden="false" customHeight="false" outlineLevel="0" collapsed="false"/>
    <row r="231" s="80" customFormat="true" ht="9" hidden="false" customHeight="false" outlineLevel="0" collapsed="false"/>
    <row r="232" s="80" customFormat="true" ht="9" hidden="false" customHeight="false" outlineLevel="0" collapsed="false"/>
    <row r="233" s="80" customFormat="true" ht="9" hidden="false" customHeight="false" outlineLevel="0" collapsed="false"/>
    <row r="234" s="80" customFormat="true" ht="9" hidden="false" customHeight="false" outlineLevel="0" collapsed="false"/>
    <row r="235" s="80" customFormat="true" ht="9" hidden="false" customHeight="false" outlineLevel="0" collapsed="false"/>
    <row r="236" s="80" customFormat="true" ht="9" hidden="false" customHeight="false" outlineLevel="0" collapsed="false"/>
    <row r="237" s="80" customFormat="true" ht="9" hidden="false" customHeight="false" outlineLevel="0" collapsed="false"/>
    <row r="238" s="80" customFormat="true" ht="9" hidden="false" customHeight="false" outlineLevel="0" collapsed="false"/>
    <row r="239" s="80" customFormat="true" ht="9" hidden="false" customHeight="false" outlineLevel="0" collapsed="false"/>
    <row r="240" s="80" customFormat="true" ht="9" hidden="false" customHeight="false" outlineLevel="0" collapsed="false"/>
    <row r="241" s="80" customFormat="true" ht="9" hidden="false" customHeight="false" outlineLevel="0" collapsed="false"/>
    <row r="242" s="80" customFormat="true" ht="9" hidden="false" customHeight="false" outlineLevel="0" collapsed="false"/>
    <row r="243" s="80" customFormat="true" ht="9" hidden="false" customHeight="false" outlineLevel="0" collapsed="false"/>
    <row r="244" s="80" customFormat="true" ht="9" hidden="false" customHeight="false" outlineLevel="0" collapsed="false"/>
    <row r="245" s="80" customFormat="true" ht="9" hidden="false" customHeight="false" outlineLevel="0" collapsed="false"/>
    <row r="246" s="80" customFormat="true" ht="9" hidden="false" customHeight="false" outlineLevel="0" collapsed="false"/>
    <row r="247" s="80" customFormat="true" ht="9" hidden="false" customHeight="false" outlineLevel="0" collapsed="false"/>
    <row r="248" s="80" customFormat="true" ht="9" hidden="false" customHeight="false" outlineLevel="0" collapsed="false"/>
    <row r="249" s="80" customFormat="true" ht="9" hidden="false" customHeight="false" outlineLevel="0" collapsed="false"/>
    <row r="250" s="80" customFormat="true" ht="9" hidden="false" customHeight="false" outlineLevel="0" collapsed="false"/>
    <row r="251" s="80" customFormat="true" ht="9" hidden="false" customHeight="false" outlineLevel="0" collapsed="false"/>
    <row r="252" s="80" customFormat="true" ht="9" hidden="false" customHeight="false" outlineLevel="0" collapsed="false"/>
    <row r="253" s="80" customFormat="true" ht="9" hidden="false" customHeight="false" outlineLevel="0" collapsed="false"/>
    <row r="254" s="80" customFormat="true" ht="9" hidden="false" customHeight="false" outlineLevel="0" collapsed="false"/>
    <row r="255" s="80" customFormat="true" ht="9" hidden="false" customHeight="false" outlineLevel="0" collapsed="false"/>
    <row r="256" s="80" customFormat="true" ht="9" hidden="false" customHeight="false" outlineLevel="0" collapsed="false"/>
    <row r="257" s="80" customFormat="true" ht="9" hidden="false" customHeight="false" outlineLevel="0" collapsed="false"/>
    <row r="258" s="80" customFormat="true" ht="9" hidden="false" customHeight="false" outlineLevel="0" collapsed="false"/>
    <row r="259" s="80" customFormat="true" ht="9" hidden="false" customHeight="false" outlineLevel="0" collapsed="false"/>
    <row r="260" s="80" customFormat="true" ht="9" hidden="false" customHeight="false" outlineLevel="0" collapsed="false"/>
    <row r="261" s="80" customFormat="true" ht="9" hidden="false" customHeight="false" outlineLevel="0" collapsed="false"/>
    <row r="262" s="80" customFormat="true" ht="9" hidden="false" customHeight="false" outlineLevel="0" collapsed="false"/>
    <row r="263" s="80" customFormat="true" ht="9" hidden="false" customHeight="false" outlineLevel="0" collapsed="false"/>
    <row r="264" s="80" customFormat="true" ht="9" hidden="false" customHeight="false" outlineLevel="0" collapsed="false"/>
    <row r="265" s="80" customFormat="true" ht="9" hidden="false" customHeight="false" outlineLevel="0" collapsed="false"/>
    <row r="266" s="80" customFormat="true" ht="9" hidden="false" customHeight="false" outlineLevel="0" collapsed="false"/>
    <row r="267" s="80" customFormat="true" ht="9" hidden="false" customHeight="false" outlineLevel="0" collapsed="false"/>
    <row r="268" s="80" customFormat="true" ht="9" hidden="false" customHeight="false" outlineLevel="0" collapsed="false"/>
    <row r="269" s="80" customFormat="true" ht="9" hidden="false" customHeight="false" outlineLevel="0" collapsed="false"/>
    <row r="270" s="80" customFormat="true" ht="9" hidden="false" customHeight="false" outlineLevel="0" collapsed="false"/>
    <row r="271" s="80" customFormat="true" ht="9" hidden="false" customHeight="false" outlineLevel="0" collapsed="false"/>
    <row r="272" s="80" customFormat="true" ht="9" hidden="false" customHeight="false" outlineLevel="0" collapsed="false"/>
    <row r="273" s="80" customFormat="true" ht="9" hidden="false" customHeight="false" outlineLevel="0" collapsed="false"/>
    <row r="274" s="80" customFormat="true" ht="9" hidden="false" customHeight="false" outlineLevel="0" collapsed="false"/>
    <row r="275" s="80" customFormat="true" ht="9" hidden="false" customHeight="false" outlineLevel="0" collapsed="false"/>
    <row r="276" s="80" customFormat="true" ht="9" hidden="false" customHeight="false" outlineLevel="0" collapsed="false"/>
    <row r="277" s="80" customFormat="true" ht="9" hidden="false" customHeight="false" outlineLevel="0" collapsed="false"/>
    <row r="278" s="80" customFormat="true" ht="9" hidden="false" customHeight="false" outlineLevel="0" collapsed="false"/>
    <row r="279" s="80" customFormat="true" ht="9" hidden="false" customHeight="false" outlineLevel="0" collapsed="false"/>
    <row r="280" s="80" customFormat="true" ht="9" hidden="false" customHeight="false" outlineLevel="0" collapsed="false"/>
    <row r="281" s="80" customFormat="true" ht="9" hidden="false" customHeight="false" outlineLevel="0" collapsed="false"/>
    <row r="282" s="80" customFormat="true" ht="9" hidden="false" customHeight="false" outlineLevel="0" collapsed="false"/>
    <row r="283" s="80" customFormat="true" ht="9" hidden="false" customHeight="false" outlineLevel="0" collapsed="false"/>
    <row r="284" s="80" customFormat="true" ht="9" hidden="false" customHeight="false" outlineLevel="0" collapsed="false"/>
    <row r="285" s="80" customFormat="true" ht="9" hidden="false" customHeight="false" outlineLevel="0" collapsed="false"/>
    <row r="286" s="80" customFormat="true" ht="9" hidden="false" customHeight="false" outlineLevel="0" collapsed="false"/>
    <row r="287" s="80" customFormat="true" ht="9" hidden="false" customHeight="false" outlineLevel="0" collapsed="false"/>
    <row r="288" s="80" customFormat="true" ht="9" hidden="false" customHeight="false" outlineLevel="0" collapsed="false"/>
    <row r="289" s="80" customFormat="true" ht="9" hidden="false" customHeight="false" outlineLevel="0" collapsed="false"/>
    <row r="290" s="80" customFormat="true" ht="9" hidden="false" customHeight="false" outlineLevel="0" collapsed="false"/>
    <row r="291" s="80" customFormat="true" ht="9" hidden="false" customHeight="false" outlineLevel="0" collapsed="false"/>
    <row r="292" s="80" customFormat="true" ht="9" hidden="false" customHeight="false" outlineLevel="0" collapsed="false"/>
    <row r="293" s="80" customFormat="true" ht="9" hidden="false" customHeight="false" outlineLevel="0" collapsed="false"/>
    <row r="294" s="80" customFormat="true" ht="9" hidden="false" customHeight="false" outlineLevel="0" collapsed="false"/>
    <row r="295" s="80" customFormat="true" ht="9" hidden="false" customHeight="false" outlineLevel="0" collapsed="false"/>
    <row r="296" s="80" customFormat="true" ht="9" hidden="false" customHeight="false" outlineLevel="0" collapsed="false"/>
    <row r="297" s="80" customFormat="true" ht="9" hidden="false" customHeight="false" outlineLevel="0" collapsed="false"/>
    <row r="298" s="80" customFormat="true" ht="9" hidden="false" customHeight="false" outlineLevel="0" collapsed="false"/>
    <row r="299" s="80" customFormat="true" ht="9" hidden="false" customHeight="false" outlineLevel="0" collapsed="false"/>
    <row r="300" s="80" customFormat="true" ht="9" hidden="false" customHeight="false" outlineLevel="0" collapsed="false"/>
    <row r="301" s="80" customFormat="true" ht="9" hidden="false" customHeight="false" outlineLevel="0" collapsed="false"/>
    <row r="302" s="80" customFormat="true" ht="9" hidden="false" customHeight="false" outlineLevel="0" collapsed="false"/>
    <row r="303" s="80" customFormat="true" ht="9" hidden="false" customHeight="false" outlineLevel="0" collapsed="false"/>
    <row r="304" s="80" customFormat="true" ht="9" hidden="false" customHeight="false" outlineLevel="0" collapsed="false"/>
    <row r="305" s="80" customFormat="true" ht="9" hidden="false" customHeight="false" outlineLevel="0" collapsed="false"/>
    <row r="306" s="80" customFormat="true" ht="9" hidden="false" customHeight="false" outlineLevel="0" collapsed="false"/>
    <row r="307" s="80" customFormat="true" ht="9" hidden="false" customHeight="false" outlineLevel="0" collapsed="false"/>
    <row r="308" s="80" customFormat="true" ht="9" hidden="false" customHeight="false" outlineLevel="0" collapsed="false"/>
    <row r="309" s="80" customFormat="true" ht="9" hidden="false" customHeight="false" outlineLevel="0" collapsed="false"/>
    <row r="310" s="80" customFormat="true" ht="9" hidden="false" customHeight="false" outlineLevel="0" collapsed="false"/>
    <row r="311" s="80" customFormat="true" ht="9" hidden="false" customHeight="false" outlineLevel="0" collapsed="false"/>
    <row r="312" s="80" customFormat="true" ht="9" hidden="false" customHeight="false" outlineLevel="0" collapsed="false"/>
    <row r="313" s="80" customFormat="true" ht="9" hidden="false" customHeight="false" outlineLevel="0" collapsed="false"/>
    <row r="314" s="80" customFormat="true" ht="9" hidden="false" customHeight="false" outlineLevel="0" collapsed="false"/>
    <row r="315" s="80" customFormat="true" ht="9" hidden="false" customHeight="false" outlineLevel="0" collapsed="false"/>
    <row r="316" s="80" customFormat="true" ht="9" hidden="false" customHeight="false" outlineLevel="0" collapsed="false"/>
    <row r="317" s="80" customFormat="true" ht="9" hidden="false" customHeight="false" outlineLevel="0" collapsed="false"/>
    <row r="318" s="80" customFormat="true" ht="9" hidden="false" customHeight="false" outlineLevel="0" collapsed="false"/>
    <row r="319" s="80" customFormat="true" ht="9" hidden="false" customHeight="false" outlineLevel="0" collapsed="false"/>
    <row r="320" s="80" customFormat="true" ht="9" hidden="false" customHeight="false" outlineLevel="0" collapsed="false"/>
    <row r="321" s="80" customFormat="true" ht="9" hidden="false" customHeight="false" outlineLevel="0" collapsed="false"/>
    <row r="322" s="80" customFormat="true" ht="9" hidden="false" customHeight="false" outlineLevel="0" collapsed="false"/>
    <row r="323" s="80" customFormat="true" ht="9" hidden="false" customHeight="false" outlineLevel="0" collapsed="false"/>
    <row r="324" s="80" customFormat="true" ht="9" hidden="false" customHeight="false" outlineLevel="0" collapsed="false"/>
    <row r="325" s="80" customFormat="true" ht="9" hidden="false" customHeight="false" outlineLevel="0" collapsed="false"/>
    <row r="326" s="80" customFormat="true" ht="9" hidden="false" customHeight="false" outlineLevel="0" collapsed="false"/>
    <row r="327" s="80" customFormat="true" ht="9" hidden="false" customHeight="false" outlineLevel="0" collapsed="false"/>
    <row r="328" s="80" customFormat="true" ht="9" hidden="false" customHeight="false" outlineLevel="0" collapsed="false"/>
    <row r="329" s="80" customFormat="true" ht="9" hidden="false" customHeight="false" outlineLevel="0" collapsed="false"/>
  </sheetData>
  <mergeCells count="3">
    <mergeCell ref="A1:E1"/>
    <mergeCell ref="A2:E2"/>
    <mergeCell ref="A3:E3"/>
  </mergeCells>
  <printOptions headings="false" gridLines="false" gridLinesSet="true" horizontalCentered="false" verticalCentered="false"/>
  <pageMargins left="0.196527777777778" right="0.196527777777778" top="0.934722222222222" bottom="0.619444444444444" header="0.669444444444444" footer="0.354166666666667"/>
  <pageSetup paperSize="9" scale="75"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3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7.71"/>
    <col collapsed="false" customWidth="true" hidden="false" outlineLevel="0" max="4" min="4" style="81" width="15.15"/>
    <col collapsed="false" customWidth="true" hidden="false" outlineLevel="0" max="5" min="5" style="80" width="40.57"/>
    <col collapsed="false" customWidth="false" hidden="false" outlineLevel="0" max="6" min="6" style="80" width="9.13"/>
    <col collapsed="false" customWidth="true" hidden="false" outlineLevel="0" max="7" min="7" style="80" width="13.86"/>
    <col collapsed="false" customWidth="false" hidden="false" outlineLevel="0" max="1024" min="8" style="80" width="9.13"/>
  </cols>
  <sheetData>
    <row r="1" customFormat="false" ht="16.5" hidden="false" customHeight="false" outlineLevel="0" collapsed="false">
      <c r="A1" s="82"/>
      <c r="B1" s="82"/>
      <c r="C1" s="82"/>
      <c r="D1" s="82"/>
      <c r="E1" s="82"/>
    </row>
    <row r="2" customFormat="false" ht="15" hidden="false" customHeight="false" outlineLevel="0" collapsed="false">
      <c r="A2" s="83" t="s">
        <v>233</v>
      </c>
      <c r="B2" s="83"/>
      <c r="C2" s="83"/>
      <c r="D2" s="83"/>
      <c r="E2" s="83"/>
    </row>
    <row r="3" customFormat="false" ht="31.5" hidden="false" customHeight="true" outlineLevel="0" collapsed="false">
      <c r="A3" s="84" t="s">
        <v>75</v>
      </c>
      <c r="B3" s="84"/>
      <c r="C3" s="84"/>
      <c r="D3" s="84"/>
      <c r="E3" s="84"/>
    </row>
    <row r="4" customFormat="false" ht="15" hidden="false" customHeight="false" outlineLevel="0" collapsed="false">
      <c r="A4" s="326"/>
      <c r="B4" s="205" t="s">
        <v>18</v>
      </c>
      <c r="C4" s="91" t="s">
        <v>78</v>
      </c>
      <c r="D4" s="316" t="s">
        <v>234</v>
      </c>
      <c r="E4" s="86" t="s">
        <v>184</v>
      </c>
    </row>
    <row r="5" customFormat="false" ht="15" hidden="false" customHeight="false" outlineLevel="0" collapsed="false">
      <c r="A5" s="93"/>
      <c r="B5" s="94" t="s">
        <v>80</v>
      </c>
      <c r="C5" s="327"/>
      <c r="D5" s="328"/>
      <c r="E5" s="193" t="s">
        <v>235</v>
      </c>
    </row>
    <row r="6" customFormat="false" ht="15" hidden="false" customHeight="false" outlineLevel="0" collapsed="false">
      <c r="A6" s="85" t="n">
        <v>1</v>
      </c>
      <c r="B6" s="97" t="s">
        <v>81</v>
      </c>
      <c r="C6" s="85"/>
      <c r="D6" s="98" t="s">
        <v>31</v>
      </c>
      <c r="E6" s="97" t="s">
        <v>32</v>
      </c>
    </row>
    <row r="7" customFormat="false" ht="12.8" hidden="false" customHeight="false" outlineLevel="0" collapsed="false">
      <c r="A7" s="99"/>
      <c r="B7" s="100"/>
      <c r="C7" s="101"/>
      <c r="D7" s="102"/>
      <c r="E7" s="100"/>
    </row>
    <row r="8" customFormat="false" ht="12.8" hidden="false" customHeight="false" outlineLevel="0" collapsed="false">
      <c r="A8" s="103" t="s">
        <v>33</v>
      </c>
      <c r="B8" s="104" t="s">
        <v>83</v>
      </c>
      <c r="C8" s="105"/>
      <c r="D8" s="106" t="n">
        <v>2263.63</v>
      </c>
      <c r="E8" s="104"/>
    </row>
    <row r="9" customFormat="false" ht="12.8" hidden="false" customHeight="false" outlineLevel="0" collapsed="false">
      <c r="A9" s="194"/>
      <c r="B9" s="129"/>
      <c r="C9" s="195"/>
      <c r="D9" s="196"/>
      <c r="E9" s="129"/>
    </row>
    <row r="10" customFormat="false" ht="15" hidden="false" customHeight="false" outlineLevel="0" collapsed="false">
      <c r="A10" s="103" t="s">
        <v>36</v>
      </c>
      <c r="B10" s="104" t="s">
        <v>85</v>
      </c>
      <c r="C10" s="99"/>
      <c r="D10" s="102"/>
      <c r="E10" s="100"/>
    </row>
    <row r="11" customFormat="false" ht="15" hidden="false" customHeight="false" outlineLevel="0" collapsed="false">
      <c r="A11" s="197"/>
      <c r="B11" s="198"/>
      <c r="C11" s="199"/>
      <c r="D11" s="200"/>
      <c r="E11" s="198"/>
    </row>
    <row r="12" customFormat="false" ht="15" hidden="false" customHeight="false" outlineLevel="0" collapsed="false">
      <c r="A12" s="202"/>
      <c r="B12" s="114"/>
      <c r="C12" s="202"/>
      <c r="D12" s="203"/>
      <c r="E12" s="114"/>
    </row>
    <row r="13" customFormat="false" ht="15" hidden="false" customHeight="false" outlineLevel="0" collapsed="false">
      <c r="A13" s="93" t="s">
        <v>86</v>
      </c>
      <c r="B13" s="204" t="s">
        <v>87</v>
      </c>
      <c r="C13" s="205"/>
      <c r="D13" s="206" t="n">
        <f aca="false">D8+D11</f>
        <v>2263.63</v>
      </c>
      <c r="E13" s="207"/>
    </row>
    <row r="14" customFormat="false" ht="15" hidden="false" customHeight="false" outlineLevel="0" collapsed="false">
      <c r="A14" s="87"/>
      <c r="B14" s="88"/>
      <c r="C14" s="87"/>
      <c r="D14" s="89"/>
      <c r="E14" s="88"/>
    </row>
    <row r="15" customFormat="false" ht="15.75" hidden="false" customHeight="false" outlineLevel="0" collapsed="false">
      <c r="A15" s="115"/>
      <c r="B15" s="116" t="s">
        <v>88</v>
      </c>
      <c r="C15" s="117"/>
      <c r="D15" s="118"/>
      <c r="E15" s="119"/>
      <c r="G15" s="329"/>
    </row>
    <row r="16" customFormat="false" ht="15" hidden="false" customHeight="false" outlineLevel="0" collapsed="false">
      <c r="A16" s="120"/>
      <c r="B16" s="121" t="s">
        <v>89</v>
      </c>
      <c r="C16" s="122" t="s">
        <v>30</v>
      </c>
      <c r="D16" s="123" t="s">
        <v>31</v>
      </c>
      <c r="E16" s="121" t="s">
        <v>32</v>
      </c>
      <c r="G16" s="317"/>
    </row>
    <row r="17" customFormat="false" ht="15" hidden="false" customHeight="false" outlineLevel="0" collapsed="false">
      <c r="A17" s="124" t="s">
        <v>33</v>
      </c>
      <c r="B17" s="108" t="s">
        <v>90</v>
      </c>
      <c r="C17" s="125"/>
      <c r="D17" s="110" t="n">
        <f aca="false">((4*22)*4)-(D13*6%)</f>
        <v>216.1822</v>
      </c>
      <c r="E17" s="108" t="s">
        <v>91</v>
      </c>
    </row>
    <row r="18" customFormat="false" ht="12.8" hidden="false" customHeight="false" outlineLevel="0" collapsed="false">
      <c r="A18" s="124" t="s">
        <v>36</v>
      </c>
      <c r="B18" s="108" t="s">
        <v>188</v>
      </c>
      <c r="C18" s="125" t="n">
        <v>0</v>
      </c>
      <c r="D18" s="110" t="n">
        <v>460.06</v>
      </c>
      <c r="E18" s="108"/>
      <c r="F18" s="80" t="n">
        <v>437.39</v>
      </c>
      <c r="H18" s="208"/>
    </row>
    <row r="19" customFormat="false" ht="12.8" hidden="false" customHeight="false" outlineLevel="0" collapsed="false">
      <c r="A19" s="124" t="s">
        <v>43</v>
      </c>
      <c r="B19" s="108" t="s">
        <v>236</v>
      </c>
      <c r="C19" s="125"/>
      <c r="D19" s="110" t="n">
        <v>43.66</v>
      </c>
      <c r="E19" s="108"/>
      <c r="H19" s="208"/>
    </row>
    <row r="20" customFormat="false" ht="12.8" hidden="false" customHeight="false" outlineLevel="0" collapsed="false">
      <c r="A20" s="124" t="s">
        <v>95</v>
      </c>
      <c r="B20" s="108" t="s">
        <v>96</v>
      </c>
      <c r="C20" s="125" t="n">
        <v>0</v>
      </c>
      <c r="D20" s="110" t="n">
        <v>5</v>
      </c>
      <c r="E20" s="108"/>
      <c r="I20" s="88"/>
    </row>
    <row r="21" customFormat="false" ht="15" hidden="false" customHeight="false" outlineLevel="0" collapsed="false">
      <c r="A21" s="127"/>
      <c r="B21" s="121" t="s">
        <v>97</v>
      </c>
      <c r="C21" s="128" t="n">
        <f aca="false">SUM(C17:C20)</f>
        <v>0</v>
      </c>
      <c r="D21" s="123" t="n">
        <f aca="false">SUM(D17:D20)</f>
        <v>724.9022</v>
      </c>
      <c r="E21" s="108"/>
    </row>
    <row r="22" customFormat="false" ht="15" hidden="false" customHeight="false" outlineLevel="0" collapsed="false">
      <c r="A22" s="87"/>
      <c r="B22" s="88"/>
      <c r="C22" s="87"/>
      <c r="D22" s="89"/>
      <c r="E22" s="88"/>
    </row>
    <row r="23" customFormat="false" ht="15" hidden="false" customHeight="false" outlineLevel="0" collapsed="false">
      <c r="A23" s="115"/>
      <c r="B23" s="116" t="s">
        <v>98</v>
      </c>
      <c r="C23" s="117"/>
      <c r="D23" s="118"/>
      <c r="E23" s="119"/>
    </row>
    <row r="24" customFormat="false" ht="15" hidden="false" customHeight="false" outlineLevel="0" collapsed="false">
      <c r="A24" s="120"/>
      <c r="B24" s="121" t="s">
        <v>99</v>
      </c>
      <c r="C24" s="122" t="s">
        <v>30</v>
      </c>
      <c r="D24" s="123" t="s">
        <v>31</v>
      </c>
      <c r="E24" s="121" t="s">
        <v>32</v>
      </c>
    </row>
    <row r="25" customFormat="false" ht="15" hidden="false" customHeight="false" outlineLevel="0" collapsed="false">
      <c r="A25" s="124" t="s">
        <v>33</v>
      </c>
      <c r="B25" s="108" t="s">
        <v>100</v>
      </c>
      <c r="C25" s="125" t="n">
        <v>0.2</v>
      </c>
      <c r="D25" s="110" t="n">
        <f aca="false">D13*C25</f>
        <v>452.726</v>
      </c>
      <c r="E25" s="108" t="s">
        <v>101</v>
      </c>
    </row>
    <row r="26" customFormat="false" ht="15" hidden="false" customHeight="false" outlineLevel="0" collapsed="false">
      <c r="A26" s="124" t="s">
        <v>36</v>
      </c>
      <c r="B26" s="108" t="s">
        <v>102</v>
      </c>
      <c r="C26" s="125" t="n">
        <v>0.08</v>
      </c>
      <c r="D26" s="110" t="n">
        <f aca="false">D$13*C26</f>
        <v>181.0904</v>
      </c>
      <c r="E26" s="108" t="s">
        <v>103</v>
      </c>
    </row>
    <row r="27" customFormat="false" ht="15" hidden="false" customHeight="false" outlineLevel="0" collapsed="false">
      <c r="A27" s="124" t="s">
        <v>43</v>
      </c>
      <c r="B27" s="108" t="s">
        <v>104</v>
      </c>
      <c r="C27" s="125" t="n">
        <v>0.025</v>
      </c>
      <c r="D27" s="110" t="n">
        <f aca="false">D$13*C27</f>
        <v>56.59075</v>
      </c>
      <c r="E27" s="108" t="s">
        <v>105</v>
      </c>
    </row>
    <row r="28" customFormat="false" ht="15" hidden="false" customHeight="false" outlineLevel="0" collapsed="false">
      <c r="A28" s="124" t="s">
        <v>95</v>
      </c>
      <c r="B28" s="108" t="s">
        <v>106</v>
      </c>
      <c r="C28" s="125" t="n">
        <v>0.01</v>
      </c>
      <c r="D28" s="110" t="n">
        <f aca="false">D$13*C28</f>
        <v>22.6363</v>
      </c>
      <c r="E28" s="108" t="s">
        <v>107</v>
      </c>
    </row>
    <row r="29" customFormat="false" ht="15" hidden="false" customHeight="false" outlineLevel="0" collapsed="false">
      <c r="A29" s="124" t="s">
        <v>108</v>
      </c>
      <c r="B29" s="108" t="s">
        <v>109</v>
      </c>
      <c r="C29" s="125" t="n">
        <v>0.025</v>
      </c>
      <c r="D29" s="110" t="n">
        <f aca="false">D$13*C29</f>
        <v>56.59075</v>
      </c>
      <c r="E29" s="108" t="s">
        <v>110</v>
      </c>
    </row>
    <row r="30" customFormat="false" ht="15" hidden="false" customHeight="false" outlineLevel="0" collapsed="false">
      <c r="A30" s="124" t="s">
        <v>111</v>
      </c>
      <c r="B30" s="108" t="s">
        <v>112</v>
      </c>
      <c r="C30" s="125" t="n">
        <v>0.002</v>
      </c>
      <c r="D30" s="110" t="n">
        <f aca="false">D$13*C30</f>
        <v>4.52726</v>
      </c>
      <c r="E30" s="108" t="s">
        <v>113</v>
      </c>
    </row>
    <row r="31" customFormat="false" ht="15" hidden="false" customHeight="false" outlineLevel="0" collapsed="false">
      <c r="A31" s="124" t="s">
        <v>114</v>
      </c>
      <c r="B31" s="108" t="s">
        <v>115</v>
      </c>
      <c r="C31" s="125" t="n">
        <v>0.006</v>
      </c>
      <c r="D31" s="110" t="n">
        <f aca="false">D$13*C31</f>
        <v>13.58178</v>
      </c>
      <c r="E31" s="108" t="s">
        <v>116</v>
      </c>
    </row>
    <row r="32" customFormat="false" ht="15" hidden="false" customHeight="false" outlineLevel="0" collapsed="false">
      <c r="A32" s="36" t="s">
        <v>117</v>
      </c>
      <c r="B32" s="60" t="s">
        <v>237</v>
      </c>
      <c r="C32" s="61" t="n">
        <v>0.01</v>
      </c>
      <c r="D32" s="58" t="n">
        <f aca="false">D$13*C32</f>
        <v>22.6363</v>
      </c>
      <c r="E32" s="60" t="s">
        <v>119</v>
      </c>
    </row>
    <row r="33" customFormat="false" ht="15" hidden="false" customHeight="false" outlineLevel="0" collapsed="false">
      <c r="A33" s="36"/>
      <c r="B33" s="64" t="s">
        <v>120</v>
      </c>
      <c r="C33" s="65" t="n">
        <f aca="false">SUM(C25:C32)</f>
        <v>0.358</v>
      </c>
      <c r="D33" s="66" t="n">
        <f aca="false">SUM(D25:D32)</f>
        <v>810.37954</v>
      </c>
      <c r="E33" s="60"/>
    </row>
    <row r="34" customFormat="false" ht="15" hidden="false" customHeight="false" outlineLevel="0" collapsed="false">
      <c r="A34" s="87"/>
      <c r="B34" s="88"/>
      <c r="C34" s="87"/>
      <c r="D34" s="89"/>
      <c r="E34" s="88"/>
    </row>
    <row r="35" customFormat="false" ht="15" hidden="false" customHeight="false" outlineLevel="0" collapsed="false">
      <c r="A35" s="115"/>
      <c r="B35" s="116" t="s">
        <v>121</v>
      </c>
      <c r="C35" s="117"/>
      <c r="D35" s="118"/>
      <c r="E35" s="119"/>
    </row>
    <row r="36" customFormat="false" ht="15" hidden="false" customHeight="false" outlineLevel="0" collapsed="false">
      <c r="A36" s="120"/>
      <c r="B36" s="121"/>
      <c r="C36" s="122" t="s">
        <v>30</v>
      </c>
      <c r="D36" s="123" t="s">
        <v>31</v>
      </c>
      <c r="E36" s="121" t="s">
        <v>32</v>
      </c>
    </row>
    <row r="37" customFormat="false" ht="15" hidden="false" customHeight="false" outlineLevel="0" collapsed="false">
      <c r="A37" s="124" t="s">
        <v>33</v>
      </c>
      <c r="B37" s="108" t="s">
        <v>122</v>
      </c>
      <c r="C37" s="125" t="n">
        <v>0.0833</v>
      </c>
      <c r="D37" s="110" t="n">
        <f aca="false">D$13*C37</f>
        <v>188.560379</v>
      </c>
      <c r="E37" s="108" t="s">
        <v>123</v>
      </c>
    </row>
    <row r="38" customFormat="false" ht="15" hidden="false" customHeight="false" outlineLevel="0" collapsed="false">
      <c r="A38" s="124" t="s">
        <v>36</v>
      </c>
      <c r="B38" s="129" t="s">
        <v>124</v>
      </c>
      <c r="C38" s="130" t="n">
        <v>0.0833</v>
      </c>
      <c r="D38" s="196" t="n">
        <f aca="false">D$13*C38</f>
        <v>188.560379</v>
      </c>
      <c r="E38" s="131" t="s">
        <v>125</v>
      </c>
    </row>
    <row r="39" customFormat="false" ht="15" hidden="false" customHeight="false" outlineLevel="0" collapsed="false">
      <c r="A39" s="124" t="s">
        <v>43</v>
      </c>
      <c r="B39" s="108" t="s">
        <v>126</v>
      </c>
      <c r="C39" s="125" t="n">
        <f aca="false">C38/3</f>
        <v>0.0277666666666667</v>
      </c>
      <c r="D39" s="110" t="n">
        <f aca="false">D$13*C39</f>
        <v>62.8534596666667</v>
      </c>
      <c r="E39" s="108" t="s">
        <v>127</v>
      </c>
    </row>
    <row r="40" customFormat="false" ht="15" hidden="false" customHeight="false" outlineLevel="0" collapsed="false">
      <c r="A40" s="132"/>
      <c r="B40" s="133" t="s">
        <v>128</v>
      </c>
      <c r="C40" s="134" t="n">
        <f aca="false">SUM(C37:C39)</f>
        <v>0.194366666666667</v>
      </c>
      <c r="D40" s="135" t="n">
        <f aca="false">SUM(D37:D39)</f>
        <v>439.974217666667</v>
      </c>
      <c r="E40" s="100"/>
    </row>
    <row r="41" customFormat="false" ht="15" hidden="false" customHeight="false" outlineLevel="0" collapsed="false">
      <c r="A41" s="155"/>
      <c r="B41" s="148"/>
      <c r="C41" s="67"/>
      <c r="D41" s="149"/>
      <c r="E41" s="157" t="s">
        <v>129</v>
      </c>
    </row>
    <row r="42" customFormat="false" ht="15" hidden="false" customHeight="false" outlineLevel="0" collapsed="false">
      <c r="A42" s="139" t="s">
        <v>43</v>
      </c>
      <c r="B42" s="32" t="s">
        <v>130</v>
      </c>
      <c r="C42" s="33" t="n">
        <f aca="false">C40*C33</f>
        <v>0.0695832666666667</v>
      </c>
      <c r="D42" s="34" t="n">
        <f aca="false">D$13*C42</f>
        <v>157.510769924667</v>
      </c>
      <c r="E42" s="140" t="s">
        <v>131</v>
      </c>
    </row>
    <row r="43" customFormat="false" ht="15" hidden="false" customHeight="false" outlineLevel="0" collapsed="false">
      <c r="A43" s="141"/>
      <c r="B43" s="142" t="s">
        <v>132</v>
      </c>
      <c r="C43" s="33" t="n">
        <f aca="false">SUM(C40:C42)</f>
        <v>0.263949933333333</v>
      </c>
      <c r="D43" s="34" t="n">
        <f aca="false">SUM(D40:D42)</f>
        <v>597.484987591333</v>
      </c>
      <c r="E43" s="330"/>
    </row>
    <row r="44" customFormat="false" ht="15" hidden="false" customHeight="false" outlineLevel="0" collapsed="false">
      <c r="A44" s="87"/>
      <c r="B44" s="88"/>
      <c r="C44" s="130"/>
      <c r="D44" s="196"/>
      <c r="E44" s="88"/>
    </row>
    <row r="45" customFormat="false" ht="15" hidden="false" customHeight="false" outlineLevel="0" collapsed="false">
      <c r="A45" s="21"/>
      <c r="B45" s="22" t="s">
        <v>133</v>
      </c>
      <c r="C45" s="23"/>
      <c r="D45" s="24"/>
      <c r="E45" s="25"/>
    </row>
    <row r="46" customFormat="false" ht="15" hidden="false" customHeight="false" outlineLevel="0" collapsed="false">
      <c r="A46" s="37"/>
      <c r="B46" s="38"/>
      <c r="C46" s="146" t="s">
        <v>30</v>
      </c>
      <c r="D46" s="40" t="s">
        <v>31</v>
      </c>
      <c r="E46" s="38" t="s">
        <v>32</v>
      </c>
    </row>
    <row r="47" customFormat="false" ht="15" hidden="false" customHeight="false" outlineLevel="0" collapsed="false">
      <c r="A47" s="147" t="s">
        <v>33</v>
      </c>
      <c r="B47" s="148" t="s">
        <v>134</v>
      </c>
      <c r="C47" s="67" t="n">
        <v>0.0007</v>
      </c>
      <c r="D47" s="149" t="n">
        <f aca="false">D$13*C47</f>
        <v>1.584541</v>
      </c>
      <c r="E47" s="148" t="s">
        <v>135</v>
      </c>
    </row>
    <row r="48" customFormat="false" ht="15" hidden="false" customHeight="false" outlineLevel="0" collapsed="false">
      <c r="A48" s="150"/>
      <c r="B48" s="62"/>
      <c r="C48" s="39"/>
      <c r="D48" s="68"/>
      <c r="E48" s="62" t="s">
        <v>136</v>
      </c>
    </row>
    <row r="49" customFormat="false" ht="15" hidden="false" customHeight="false" outlineLevel="0" collapsed="false">
      <c r="A49" s="31"/>
      <c r="B49" s="32"/>
      <c r="C49" s="33"/>
      <c r="D49" s="34"/>
      <c r="E49" s="32" t="s">
        <v>137</v>
      </c>
    </row>
    <row r="50" customFormat="false" ht="15" hidden="false" customHeight="false" outlineLevel="0" collapsed="false">
      <c r="A50" s="151"/>
      <c r="B50" s="152" t="s">
        <v>128</v>
      </c>
      <c r="C50" s="153" t="n">
        <f aca="false">SUM(C47:C49)</f>
        <v>0.0007</v>
      </c>
      <c r="D50" s="154" t="n">
        <f aca="false">SUM(D47:D49)</f>
        <v>1.584541</v>
      </c>
      <c r="E50" s="62"/>
    </row>
    <row r="51" customFormat="false" ht="15" hidden="false" customHeight="false" outlineLevel="0" collapsed="false">
      <c r="A51" s="155"/>
      <c r="B51" s="156"/>
      <c r="C51" s="67"/>
      <c r="D51" s="149"/>
      <c r="E51" s="157" t="s">
        <v>129</v>
      </c>
    </row>
    <row r="52" customFormat="false" ht="15" hidden="false" customHeight="false" outlineLevel="0" collapsed="false">
      <c r="A52" s="139" t="s">
        <v>36</v>
      </c>
      <c r="B52" s="158" t="s">
        <v>130</v>
      </c>
      <c r="C52" s="33" t="n">
        <f aca="false">C50*C33</f>
        <v>0.0002506</v>
      </c>
      <c r="D52" s="34" t="n">
        <f aca="false">D$13*C52</f>
        <v>0.567265678</v>
      </c>
      <c r="E52" s="140" t="s">
        <v>211</v>
      </c>
    </row>
    <row r="53" customFormat="false" ht="15" hidden="false" customHeight="false" outlineLevel="0" collapsed="false">
      <c r="A53" s="159"/>
      <c r="B53" s="142" t="s">
        <v>138</v>
      </c>
      <c r="C53" s="143" t="n">
        <f aca="false">SUM(C50:C52)</f>
        <v>0.0009506</v>
      </c>
      <c r="D53" s="144" t="n">
        <f aca="false">SUM(D50:D52)</f>
        <v>2.151806678</v>
      </c>
      <c r="E53" s="60"/>
    </row>
    <row r="54" customFormat="false" ht="15" hidden="false" customHeight="false" outlineLevel="0" collapsed="false">
      <c r="A54" s="87"/>
      <c r="B54" s="88"/>
      <c r="C54" s="87"/>
      <c r="D54" s="89"/>
      <c r="E54" s="88"/>
    </row>
    <row r="55" customFormat="false" ht="15" hidden="false" customHeight="false" outlineLevel="0" collapsed="false">
      <c r="A55" s="21"/>
      <c r="B55" s="22" t="s">
        <v>139</v>
      </c>
      <c r="C55" s="23"/>
      <c r="D55" s="24"/>
      <c r="E55" s="25"/>
    </row>
    <row r="56" customFormat="false" ht="15" hidden="false" customHeight="false" outlineLevel="0" collapsed="false">
      <c r="A56" s="21"/>
      <c r="B56" s="38"/>
      <c r="C56" s="160" t="s">
        <v>30</v>
      </c>
      <c r="D56" s="57" t="s">
        <v>31</v>
      </c>
      <c r="E56" s="27" t="s">
        <v>32</v>
      </c>
    </row>
    <row r="57" customFormat="false" ht="15" hidden="false" customHeight="false" outlineLevel="0" collapsed="false">
      <c r="A57" s="155"/>
      <c r="B57" s="148"/>
      <c r="C57" s="147"/>
      <c r="D57" s="161"/>
      <c r="E57" s="162" t="s">
        <v>140</v>
      </c>
    </row>
    <row r="58" customFormat="false" ht="15" hidden="false" customHeight="false" outlineLevel="0" collapsed="false">
      <c r="A58" s="163" t="s">
        <v>33</v>
      </c>
      <c r="B58" s="62" t="s">
        <v>141</v>
      </c>
      <c r="C58" s="39" t="n">
        <f aca="false">5%*8.33%</f>
        <v>0.004165</v>
      </c>
      <c r="D58" s="164" t="n">
        <f aca="false">D$13*C58</f>
        <v>9.42801895</v>
      </c>
      <c r="E58" s="162" t="s">
        <v>142</v>
      </c>
    </row>
    <row r="59" customFormat="false" ht="15" hidden="false" customHeight="false" outlineLevel="0" collapsed="false">
      <c r="A59" s="139"/>
      <c r="B59" s="32"/>
      <c r="C59" s="33"/>
      <c r="D59" s="165"/>
      <c r="E59" s="140" t="s">
        <v>143</v>
      </c>
    </row>
    <row r="60" customFormat="false" ht="15" hidden="false" customHeight="false" outlineLevel="0" collapsed="false">
      <c r="A60" s="150"/>
      <c r="B60" s="62"/>
      <c r="C60" s="39"/>
      <c r="D60" s="68"/>
      <c r="E60" s="157" t="s">
        <v>144</v>
      </c>
    </row>
    <row r="61" customFormat="false" ht="15" hidden="false" customHeight="false" outlineLevel="0" collapsed="false">
      <c r="A61" s="31" t="s">
        <v>36</v>
      </c>
      <c r="B61" s="32" t="s">
        <v>145</v>
      </c>
      <c r="C61" s="33" t="n">
        <f aca="false">C58*8%</f>
        <v>0.0003332</v>
      </c>
      <c r="D61" s="34" t="n">
        <f aca="false">D$13*C61</f>
        <v>0.754241516</v>
      </c>
      <c r="E61" s="140" t="s">
        <v>146</v>
      </c>
    </row>
    <row r="62" customFormat="false" ht="15" hidden="false" customHeight="false" outlineLevel="0" collapsed="false">
      <c r="A62" s="147"/>
      <c r="B62" s="148" t="s">
        <v>147</v>
      </c>
      <c r="C62" s="67"/>
      <c r="D62" s="149"/>
      <c r="E62" s="148" t="s">
        <v>148</v>
      </c>
    </row>
    <row r="63" customFormat="false" ht="15" hidden="false" customHeight="false" outlineLevel="0" collapsed="false">
      <c r="A63" s="31" t="s">
        <v>43</v>
      </c>
      <c r="B63" s="32" t="s">
        <v>149</v>
      </c>
      <c r="C63" s="33" t="n">
        <v>0.02</v>
      </c>
      <c r="D63" s="34" t="n">
        <f aca="false">D$13*C63</f>
        <v>45.2726</v>
      </c>
      <c r="E63" s="32"/>
    </row>
    <row r="64" customFormat="false" ht="15" hidden="false" customHeight="false" outlineLevel="0" collapsed="false">
      <c r="A64" s="147"/>
      <c r="B64" s="148"/>
      <c r="C64" s="166"/>
      <c r="D64" s="149"/>
      <c r="E64" s="157" t="s">
        <v>150</v>
      </c>
    </row>
    <row r="65" customFormat="false" ht="15" hidden="false" customHeight="false" outlineLevel="0" collapsed="false">
      <c r="A65" s="150" t="s">
        <v>95</v>
      </c>
      <c r="B65" s="62" t="s">
        <v>151</v>
      </c>
      <c r="C65" s="167" t="n">
        <f aca="false">(7/30)/12</f>
        <v>0.0194444444444444</v>
      </c>
      <c r="D65" s="68" t="n">
        <f aca="false">D$13*C65</f>
        <v>44.0150277777778</v>
      </c>
      <c r="E65" s="162" t="s">
        <v>152</v>
      </c>
    </row>
    <row r="66" customFormat="false" ht="15" hidden="false" customHeight="false" outlineLevel="0" collapsed="false">
      <c r="A66" s="31"/>
      <c r="B66" s="62"/>
      <c r="C66" s="168"/>
      <c r="D66" s="34"/>
      <c r="E66" s="162" t="s">
        <v>153</v>
      </c>
    </row>
    <row r="67" customFormat="false" ht="15" hidden="false" customHeight="false" outlineLevel="0" collapsed="false">
      <c r="A67" s="163" t="s">
        <v>108</v>
      </c>
      <c r="B67" s="148" t="s">
        <v>130</v>
      </c>
      <c r="C67" s="169" t="n">
        <f aca="false">C65*C33</f>
        <v>0.00696111111111111</v>
      </c>
      <c r="D67" s="68" t="n">
        <f aca="false">D$13*C67</f>
        <v>15.7573799444444</v>
      </c>
      <c r="E67" s="148" t="s">
        <v>154</v>
      </c>
    </row>
    <row r="68" customFormat="false" ht="15" hidden="false" customHeight="false" outlineLevel="0" collapsed="false">
      <c r="A68" s="163"/>
      <c r="B68" s="32"/>
      <c r="C68" s="169"/>
      <c r="D68" s="170"/>
      <c r="E68" s="32" t="s">
        <v>155</v>
      </c>
    </row>
    <row r="69" customFormat="false" ht="15" hidden="false" customHeight="false" outlineLevel="0" collapsed="false">
      <c r="A69" s="147"/>
      <c r="B69" s="148" t="s">
        <v>147</v>
      </c>
      <c r="C69" s="67"/>
      <c r="D69" s="149"/>
      <c r="E69" s="62" t="s">
        <v>148</v>
      </c>
    </row>
    <row r="70" customFormat="false" ht="15" hidden="false" customHeight="false" outlineLevel="0" collapsed="false">
      <c r="A70" s="31" t="s">
        <v>111</v>
      </c>
      <c r="B70" s="32" t="s">
        <v>156</v>
      </c>
      <c r="C70" s="33" t="n">
        <v>0.02</v>
      </c>
      <c r="D70" s="34" t="n">
        <f aca="false">D$13*C70</f>
        <v>45.2726</v>
      </c>
      <c r="E70" s="32"/>
    </row>
    <row r="71" customFormat="false" ht="15" hidden="false" customHeight="false" outlineLevel="0" collapsed="false">
      <c r="A71" s="63"/>
      <c r="B71" s="64" t="s">
        <v>157</v>
      </c>
      <c r="C71" s="65" t="n">
        <f aca="false">SUM(C58:C70)</f>
        <v>0.0709037555555556</v>
      </c>
      <c r="D71" s="66" t="n">
        <f aca="false">SUM(D58:D70)</f>
        <v>160.499868188222</v>
      </c>
      <c r="E71" s="60"/>
    </row>
    <row r="72" customFormat="false" ht="15" hidden="false" customHeight="false" outlineLevel="0" collapsed="false">
      <c r="A72" s="87"/>
      <c r="B72" s="88"/>
      <c r="C72" s="145"/>
      <c r="D72" s="89"/>
      <c r="E72" s="88"/>
    </row>
    <row r="73" customFormat="false" ht="15" hidden="false" customHeight="false" outlineLevel="0" collapsed="false">
      <c r="A73" s="21"/>
      <c r="B73" s="22" t="s">
        <v>158</v>
      </c>
      <c r="C73" s="23"/>
      <c r="D73" s="24"/>
      <c r="E73" s="25"/>
    </row>
    <row r="74" customFormat="false" ht="15" hidden="false" customHeight="false" outlineLevel="0" collapsed="false">
      <c r="A74" s="171"/>
      <c r="B74" s="30"/>
      <c r="C74" s="172" t="s">
        <v>30</v>
      </c>
      <c r="D74" s="57" t="s">
        <v>31</v>
      </c>
      <c r="E74" s="30" t="s">
        <v>32</v>
      </c>
    </row>
    <row r="75" customFormat="false" ht="15" hidden="false" customHeight="false" outlineLevel="0" collapsed="false">
      <c r="A75" s="150"/>
      <c r="B75" s="62"/>
      <c r="C75" s="39"/>
      <c r="D75" s="68"/>
      <c r="E75" s="157" t="s">
        <v>144</v>
      </c>
    </row>
    <row r="76" customFormat="false" ht="15" hidden="false" customHeight="false" outlineLevel="0" collapsed="false">
      <c r="A76" s="150" t="s">
        <v>33</v>
      </c>
      <c r="B76" s="62" t="s">
        <v>160</v>
      </c>
      <c r="C76" s="39" t="n">
        <f aca="false">(5/30)/12</f>
        <v>0.0138888888888889</v>
      </c>
      <c r="D76" s="68" t="n">
        <f aca="false">D$13*C76</f>
        <v>31.4393055555556</v>
      </c>
      <c r="E76" s="162" t="s">
        <v>161</v>
      </c>
    </row>
    <row r="77" customFormat="false" ht="15" hidden="false" customHeight="false" outlineLevel="0" collapsed="false">
      <c r="A77" s="155"/>
      <c r="B77" s="148"/>
      <c r="C77" s="173"/>
      <c r="D77" s="149"/>
      <c r="E77" s="148" t="s">
        <v>162</v>
      </c>
    </row>
    <row r="78" customFormat="false" ht="15" hidden="false" customHeight="false" outlineLevel="0" collapsed="false">
      <c r="A78" s="163" t="s">
        <v>36</v>
      </c>
      <c r="B78" s="62" t="s">
        <v>163</v>
      </c>
      <c r="C78" s="169" t="n">
        <v>0.0002</v>
      </c>
      <c r="D78" s="68" t="n">
        <f aca="false">D$13*C78</f>
        <v>0.452726</v>
      </c>
      <c r="E78" s="62" t="s">
        <v>164</v>
      </c>
    </row>
    <row r="79" customFormat="false" ht="15" hidden="false" customHeight="false" outlineLevel="0" collapsed="false">
      <c r="A79" s="139"/>
      <c r="B79" s="32"/>
      <c r="C79" s="174"/>
      <c r="D79" s="34"/>
      <c r="E79" s="32" t="s">
        <v>165</v>
      </c>
    </row>
    <row r="80" customFormat="false" ht="15" hidden="false" customHeight="false" outlineLevel="0" collapsed="false">
      <c r="A80" s="150"/>
      <c r="B80" s="62"/>
      <c r="C80" s="167"/>
      <c r="D80" s="68"/>
      <c r="E80" s="52" t="s">
        <v>166</v>
      </c>
    </row>
    <row r="81" customFormat="false" ht="15" hidden="false" customHeight="false" outlineLevel="0" collapsed="false">
      <c r="A81" s="150" t="s">
        <v>43</v>
      </c>
      <c r="B81" s="62" t="s">
        <v>167</v>
      </c>
      <c r="C81" s="167" t="n">
        <f aca="false">(3/30)/12</f>
        <v>0.00833333333333333</v>
      </c>
      <c r="D81" s="68" t="n">
        <f aca="false">D$13*C81</f>
        <v>18.8635833333333</v>
      </c>
      <c r="E81" s="162" t="s">
        <v>168</v>
      </c>
    </row>
    <row r="82" customFormat="false" ht="15" hidden="false" customHeight="false" outlineLevel="0" collapsed="false">
      <c r="A82" s="31"/>
      <c r="B82" s="62"/>
      <c r="C82" s="168"/>
      <c r="D82" s="34"/>
      <c r="E82" s="162" t="s">
        <v>169</v>
      </c>
    </row>
    <row r="83" customFormat="false" ht="15" hidden="false" customHeight="false" outlineLevel="0" collapsed="false">
      <c r="A83" s="163" t="s">
        <v>95</v>
      </c>
      <c r="B83" s="148" t="s">
        <v>170</v>
      </c>
      <c r="C83" s="169" t="n">
        <f aca="false">(15/30)/12*0.1</f>
        <v>0.00416666666666667</v>
      </c>
      <c r="D83" s="68" t="n">
        <f aca="false">D$13*C83</f>
        <v>9.43179166666667</v>
      </c>
      <c r="E83" s="148" t="s">
        <v>171</v>
      </c>
    </row>
    <row r="84" customFormat="false" ht="15" hidden="false" customHeight="false" outlineLevel="0" collapsed="false">
      <c r="A84" s="163"/>
      <c r="B84" s="32"/>
      <c r="C84" s="169"/>
      <c r="D84" s="170"/>
      <c r="E84" s="32" t="s">
        <v>172</v>
      </c>
    </row>
    <row r="85" customFormat="false" ht="15" hidden="false" customHeight="false" outlineLevel="0" collapsed="false">
      <c r="A85" s="63"/>
      <c r="B85" s="64" t="s">
        <v>49</v>
      </c>
      <c r="C85" s="65" t="n">
        <f aca="false">SUM(C76:C84)</f>
        <v>0.0265888888888889</v>
      </c>
      <c r="D85" s="66" t="n">
        <f aca="false">SUM(D76:D84)</f>
        <v>60.1874065555556</v>
      </c>
      <c r="E85" s="60"/>
    </row>
    <row r="86" customFormat="false" ht="15" hidden="false" customHeight="false" outlineLevel="0" collapsed="false">
      <c r="A86" s="36" t="s">
        <v>108</v>
      </c>
      <c r="B86" s="60" t="s">
        <v>173</v>
      </c>
      <c r="C86" s="67" t="n">
        <f aca="false">C85*C33</f>
        <v>0.00951882222222222</v>
      </c>
      <c r="D86" s="68" t="n">
        <f aca="false">D$13*C86</f>
        <v>21.5470915468889</v>
      </c>
      <c r="E86" s="148" t="s">
        <v>174</v>
      </c>
    </row>
    <row r="87" customFormat="false" ht="15" hidden="false" customHeight="false" outlineLevel="0" collapsed="false">
      <c r="A87" s="175"/>
      <c r="B87" s="176" t="s">
        <v>175</v>
      </c>
      <c r="C87" s="175"/>
      <c r="D87" s="177" t="n">
        <f aca="false">SUM(D85:D86)</f>
        <v>81.7344981024445</v>
      </c>
      <c r="E87" s="32" t="s">
        <v>238</v>
      </c>
    </row>
    <row r="88" customFormat="false" ht="15" hidden="false" customHeight="false" outlineLevel="0" collapsed="false">
      <c r="A88" s="178"/>
      <c r="B88" s="179"/>
      <c r="C88" s="178"/>
      <c r="D88" s="180"/>
      <c r="E88" s="181"/>
    </row>
    <row r="89" customFormat="false" ht="15" hidden="false" customHeight="false" outlineLevel="0" collapsed="false">
      <c r="A89" s="36"/>
      <c r="B89" s="64" t="s">
        <v>177</v>
      </c>
      <c r="C89" s="65"/>
      <c r="D89" s="66" t="n">
        <f aca="false">D87+D71+D53+D43+D33+D21+D13</f>
        <v>4640.78290056</v>
      </c>
      <c r="E89" s="60"/>
    </row>
    <row r="90" customFormat="false" ht="15" hidden="false" customHeight="false" outlineLevel="0" collapsed="false">
      <c r="A90" s="87"/>
      <c r="B90" s="97"/>
      <c r="C90" s="331"/>
      <c r="D90" s="98"/>
      <c r="E90" s="88"/>
    </row>
    <row r="91" customFormat="false" ht="15.75" hidden="false" customHeight="false" outlineLevel="0" collapsed="false">
      <c r="A91" s="87"/>
      <c r="B91" s="228" t="s">
        <v>178</v>
      </c>
      <c r="C91" s="229"/>
      <c r="D91" s="332" t="s">
        <v>223</v>
      </c>
      <c r="E91" s="333" t="n">
        <f aca="false">D89*D91</f>
        <v>9281.56580112</v>
      </c>
    </row>
    <row r="92" customFormat="false" ht="15" hidden="false" customHeight="false" outlineLevel="0" collapsed="false">
      <c r="A92" s="87"/>
      <c r="B92" s="88"/>
      <c r="C92" s="87"/>
      <c r="D92" s="89"/>
      <c r="E92" s="88"/>
    </row>
    <row r="93" customFormat="false" ht="15" hidden="false" customHeight="false" outlineLevel="0" collapsed="false">
      <c r="A93" s="21"/>
      <c r="B93" s="22" t="s">
        <v>29</v>
      </c>
      <c r="C93" s="23"/>
      <c r="D93" s="24"/>
      <c r="E93" s="25"/>
    </row>
    <row r="94" customFormat="false" ht="15" hidden="false" customHeight="false" outlineLevel="0" collapsed="false">
      <c r="A94" s="26"/>
      <c r="B94" s="27"/>
      <c r="C94" s="28" t="s">
        <v>30</v>
      </c>
      <c r="D94" s="29" t="s">
        <v>31</v>
      </c>
      <c r="E94" s="30" t="s">
        <v>32</v>
      </c>
    </row>
    <row r="95" customFormat="false" ht="15" hidden="false" customHeight="false" outlineLevel="0" collapsed="false">
      <c r="A95" s="31" t="s">
        <v>33</v>
      </c>
      <c r="B95" s="32" t="s">
        <v>34</v>
      </c>
      <c r="C95" s="33" t="n">
        <v>0.0137</v>
      </c>
      <c r="D95" s="34" t="n">
        <f aca="false">E91*C95</f>
        <v>127.157451475344</v>
      </c>
      <c r="E95" s="35" t="s">
        <v>35</v>
      </c>
    </row>
    <row r="96" customFormat="false" ht="15" hidden="false" customHeight="false" outlineLevel="0" collapsed="false">
      <c r="A96" s="36" t="s">
        <v>36</v>
      </c>
      <c r="B96" s="32" t="s">
        <v>37</v>
      </c>
      <c r="C96" s="33" t="n">
        <v>0.01</v>
      </c>
      <c r="D96" s="58" t="n">
        <f aca="false">(E91+D95)*C96</f>
        <v>94.0872325259535</v>
      </c>
      <c r="E96" s="35" t="s">
        <v>38</v>
      </c>
    </row>
    <row r="97" customFormat="false" ht="15" hidden="false" customHeight="false" outlineLevel="0" collapsed="false">
      <c r="A97" s="37"/>
      <c r="B97" s="38" t="s">
        <v>39</v>
      </c>
      <c r="C97" s="39"/>
      <c r="D97" s="40" t="n">
        <f aca="false">D95+D96</f>
        <v>221.244684001298</v>
      </c>
      <c r="E97" s="41"/>
    </row>
    <row r="98" customFormat="false" ht="15" hidden="false" customHeight="false" outlineLevel="0" collapsed="false">
      <c r="A98" s="159" t="s">
        <v>180</v>
      </c>
      <c r="B98" s="185" t="s">
        <v>181</v>
      </c>
      <c r="C98" s="186"/>
      <c r="D98" s="187"/>
      <c r="E98" s="188"/>
    </row>
    <row r="99" customFormat="false" ht="15" hidden="false" customHeight="false" outlineLevel="0" collapsed="false">
      <c r="A99" s="43"/>
      <c r="B99" s="44"/>
      <c r="C99" s="45"/>
      <c r="D99" s="46"/>
      <c r="E99" s="47"/>
    </row>
    <row r="100" customFormat="false" ht="15" hidden="false" customHeight="false" outlineLevel="0" collapsed="false">
      <c r="A100" s="48"/>
      <c r="B100" s="49" t="s">
        <v>41</v>
      </c>
      <c r="C100" s="50"/>
      <c r="D100" s="29" t="n">
        <f aca="false">E91+D97/(1-6.65%)</f>
        <v>9518.57135441545</v>
      </c>
      <c r="E100" s="51"/>
    </row>
    <row r="101" customFormat="false" ht="15" hidden="false" customHeight="false" outlineLevel="0" collapsed="false">
      <c r="A101" s="87"/>
      <c r="B101" s="88"/>
      <c r="C101" s="145"/>
      <c r="D101" s="89"/>
      <c r="E101" s="189"/>
    </row>
    <row r="102" customFormat="false" ht="15" hidden="false" customHeight="false" outlineLevel="0" collapsed="false">
      <c r="A102" s="21"/>
      <c r="B102" s="22" t="s">
        <v>42</v>
      </c>
      <c r="C102" s="54"/>
      <c r="D102" s="55"/>
      <c r="E102" s="56"/>
    </row>
    <row r="103" customFormat="false" ht="15" hidden="false" customHeight="false" outlineLevel="0" collapsed="false">
      <c r="A103" s="26"/>
      <c r="B103" s="27"/>
      <c r="C103" s="28" t="s">
        <v>30</v>
      </c>
      <c r="D103" s="57" t="s">
        <v>31</v>
      </c>
      <c r="E103" s="30" t="s">
        <v>32</v>
      </c>
    </row>
    <row r="104" customFormat="false" ht="15" hidden="false" customHeight="false" outlineLevel="0" collapsed="false">
      <c r="A104" s="31" t="s">
        <v>43</v>
      </c>
      <c r="B104" s="32" t="s">
        <v>44</v>
      </c>
      <c r="C104" s="33"/>
      <c r="D104" s="58"/>
      <c r="E104" s="59" t="s">
        <v>45</v>
      </c>
    </row>
    <row r="105" customFormat="false" ht="15" hidden="false" customHeight="false" outlineLevel="0" collapsed="false">
      <c r="A105" s="36"/>
      <c r="B105" s="60" t="s">
        <v>46</v>
      </c>
      <c r="C105" s="61" t="n">
        <v>0.0065</v>
      </c>
      <c r="D105" s="58" t="n">
        <f aca="false">$D$100*C105</f>
        <v>61.8707138037004</v>
      </c>
      <c r="E105" s="62"/>
      <c r="G105" s="81"/>
    </row>
    <row r="106" customFormat="false" ht="15" hidden="false" customHeight="false" outlineLevel="0" collapsed="false">
      <c r="A106" s="36"/>
      <c r="B106" s="60" t="s">
        <v>47</v>
      </c>
      <c r="C106" s="61" t="n">
        <v>0.03</v>
      </c>
      <c r="D106" s="58" t="n">
        <f aca="false">$D$100*C106</f>
        <v>285.557140632463</v>
      </c>
      <c r="E106" s="62"/>
    </row>
    <row r="107" customFormat="false" ht="15" hidden="false" customHeight="false" outlineLevel="0" collapsed="false">
      <c r="A107" s="36"/>
      <c r="B107" s="60" t="s">
        <v>48</v>
      </c>
      <c r="C107" s="61" t="n">
        <v>0.03</v>
      </c>
      <c r="D107" s="58" t="n">
        <f aca="false">$D$100*C107</f>
        <v>285.557140632463</v>
      </c>
      <c r="E107" s="62"/>
    </row>
    <row r="108" customFormat="false" ht="15" hidden="false" customHeight="false" outlineLevel="0" collapsed="false">
      <c r="A108" s="36"/>
      <c r="B108" s="60"/>
      <c r="C108" s="61"/>
      <c r="D108" s="58"/>
      <c r="E108" s="62"/>
    </row>
    <row r="109" customFormat="false" ht="15" hidden="false" customHeight="false" outlineLevel="0" collapsed="false">
      <c r="A109" s="63"/>
      <c r="B109" s="64" t="s">
        <v>49</v>
      </c>
      <c r="C109" s="65" t="n">
        <f aca="false">SUM(C105:C108)</f>
        <v>0.0665</v>
      </c>
      <c r="D109" s="66" t="n">
        <f aca="false">SUM(D105:D108)</f>
        <v>632.984995068627</v>
      </c>
      <c r="E109" s="32"/>
    </row>
    <row r="110" customFormat="false" ht="15" hidden="false" customHeight="false" outlineLevel="0" collapsed="false">
      <c r="A110" s="36"/>
      <c r="B110" s="60"/>
      <c r="C110" s="67"/>
      <c r="D110" s="68"/>
      <c r="E110" s="60"/>
    </row>
    <row r="111" customFormat="false" ht="15" hidden="false" customHeight="false" outlineLevel="0" collapsed="false">
      <c r="A111" s="36"/>
      <c r="B111" s="64" t="s">
        <v>50</v>
      </c>
      <c r="C111" s="36"/>
      <c r="D111" s="66" t="n">
        <f aca="false">D109+D100</f>
        <v>10151.5563494841</v>
      </c>
      <c r="E111" s="60"/>
    </row>
    <row r="112" customFormat="false" ht="15" hidden="false" customHeight="false" outlineLevel="0" collapsed="false">
      <c r="A112" s="36"/>
      <c r="B112" s="64"/>
      <c r="C112" s="36"/>
      <c r="D112" s="66"/>
      <c r="E112" s="60"/>
    </row>
    <row r="113" customFormat="false" ht="15" hidden="false" customHeight="false" outlineLevel="0" collapsed="false">
      <c r="A113" s="36"/>
      <c r="B113" s="64"/>
      <c r="C113" s="36"/>
      <c r="D113" s="66"/>
      <c r="E113" s="60"/>
    </row>
    <row r="114" customFormat="false" ht="15" hidden="false" customHeight="false" outlineLevel="0" collapsed="false">
      <c r="A114" s="36"/>
      <c r="B114" s="64" t="s">
        <v>51</v>
      </c>
      <c r="C114" s="36" t="n">
        <v>12</v>
      </c>
      <c r="D114" s="66" t="n">
        <f aca="false">D111*C114</f>
        <v>121818.676193809</v>
      </c>
      <c r="E114" s="60"/>
    </row>
    <row r="115" customFormat="false" ht="15" hidden="false" customHeight="false" outlineLevel="0" collapsed="false">
      <c r="A115" s="334"/>
      <c r="B115" s="334"/>
      <c r="C115" s="334"/>
      <c r="D115" s="334"/>
      <c r="E115" s="334"/>
    </row>
    <row r="116" s="80" customFormat="true" ht="9" hidden="false" customHeight="false" outlineLevel="0" collapsed="false"/>
    <row r="117" s="80" customFormat="true" ht="9" hidden="false" customHeight="false" outlineLevel="0" collapsed="false"/>
    <row r="118" s="80" customFormat="true" ht="15.75" hidden="false" customHeight="false" outlineLevel="0" collapsed="false">
      <c r="B118" s="190" t="s">
        <v>182</v>
      </c>
    </row>
    <row r="119" s="80" customFormat="true" ht="9" hidden="false" customHeight="false" outlineLevel="0" collapsed="false"/>
    <row r="120" s="80" customFormat="true" ht="9" hidden="false" customHeight="false" outlineLevel="0" collapsed="false"/>
    <row r="121" s="80" customFormat="true" ht="15" hidden="false" customHeight="false" outlineLevel="0" collapsed="false">
      <c r="D121" s="335"/>
    </row>
    <row r="122" s="80" customFormat="true" ht="9" hidden="false" customHeight="false" outlineLevel="0" collapsed="false"/>
    <row r="123" s="80" customFormat="true" ht="9" hidden="false" customHeight="false" outlineLevel="0" collapsed="false"/>
    <row r="124" s="80" customFormat="true" ht="9" hidden="false" customHeight="false" outlineLevel="0" collapsed="false"/>
    <row r="125" s="80" customFormat="true" ht="9" hidden="false" customHeight="false" outlineLevel="0" collapsed="false"/>
    <row r="126" s="80" customFormat="true" ht="9" hidden="false" customHeight="false" outlineLevel="0" collapsed="false"/>
    <row r="127" s="80" customFormat="true" ht="9" hidden="false" customHeight="false" outlineLevel="0" collapsed="false"/>
    <row r="128" s="80" customFormat="true" ht="9" hidden="false" customHeight="false" outlineLevel="0" collapsed="false"/>
    <row r="129" s="80" customFormat="true" ht="9" hidden="false" customHeight="false" outlineLevel="0" collapsed="false"/>
    <row r="130" s="80" customFormat="true" ht="9" hidden="false" customHeight="false" outlineLevel="0" collapsed="false"/>
    <row r="131" s="80" customFormat="true" ht="9" hidden="false" customHeight="false" outlineLevel="0" collapsed="false"/>
    <row r="132" s="80" customFormat="true" ht="9" hidden="false" customHeight="false" outlineLevel="0" collapsed="false"/>
    <row r="133" s="80" customFormat="true" ht="9" hidden="false" customHeight="false" outlineLevel="0" collapsed="false"/>
    <row r="134" s="80" customFormat="true" ht="9" hidden="false" customHeight="false" outlineLevel="0" collapsed="false"/>
    <row r="135" s="80" customFormat="true" ht="9" hidden="false" customHeight="false" outlineLevel="0" collapsed="false"/>
    <row r="136" s="80" customFormat="true" ht="9" hidden="false" customHeight="false" outlineLevel="0" collapsed="false"/>
    <row r="137" s="80" customFormat="true" ht="9" hidden="false" customHeight="false" outlineLevel="0" collapsed="false"/>
    <row r="138" s="80" customFormat="true" ht="9" hidden="false" customHeight="false" outlineLevel="0" collapsed="false"/>
    <row r="139" s="80" customFormat="true" ht="9" hidden="false" customHeight="false" outlineLevel="0" collapsed="false"/>
    <row r="140" s="80" customFormat="true" ht="9" hidden="false" customHeight="false" outlineLevel="0" collapsed="false"/>
    <row r="141" s="80" customFormat="true" ht="9" hidden="false" customHeight="false" outlineLevel="0" collapsed="false"/>
    <row r="142" s="80" customFormat="true" ht="9" hidden="false" customHeight="false" outlineLevel="0" collapsed="false"/>
    <row r="143" s="80" customFormat="true" ht="9" hidden="false" customHeight="false" outlineLevel="0" collapsed="false"/>
    <row r="144" s="80" customFormat="true" ht="9" hidden="false" customHeight="false" outlineLevel="0" collapsed="false"/>
    <row r="145" s="80" customFormat="true" ht="9" hidden="false" customHeight="false" outlineLevel="0" collapsed="false"/>
    <row r="146" s="80" customFormat="true" ht="9" hidden="false" customHeight="false" outlineLevel="0" collapsed="false"/>
    <row r="147" s="80" customFormat="true" ht="9" hidden="false" customHeight="false" outlineLevel="0" collapsed="false"/>
    <row r="148" s="80" customFormat="true" ht="9" hidden="false" customHeight="false" outlineLevel="0" collapsed="false"/>
    <row r="149" s="80" customFormat="true" ht="9" hidden="false" customHeight="false" outlineLevel="0" collapsed="false"/>
    <row r="150" s="80" customFormat="true" ht="9" hidden="false" customHeight="false" outlineLevel="0" collapsed="false"/>
    <row r="151" s="80" customFormat="true" ht="9" hidden="false" customHeight="false" outlineLevel="0" collapsed="false"/>
    <row r="152" s="80" customFormat="true" ht="9" hidden="false" customHeight="false" outlineLevel="0" collapsed="false"/>
    <row r="153" s="80" customFormat="true" ht="9" hidden="false" customHeight="false" outlineLevel="0" collapsed="false"/>
    <row r="154" s="80" customFormat="true" ht="9" hidden="false" customHeight="false" outlineLevel="0" collapsed="false"/>
    <row r="155" s="80" customFormat="true" ht="9" hidden="false" customHeight="false" outlineLevel="0" collapsed="false"/>
    <row r="156" s="80" customFormat="true" ht="9" hidden="false" customHeight="false" outlineLevel="0" collapsed="false"/>
    <row r="157" s="80" customFormat="true" ht="9" hidden="false" customHeight="false" outlineLevel="0" collapsed="false"/>
    <row r="158" s="80" customFormat="true" ht="9" hidden="false" customHeight="false" outlineLevel="0" collapsed="false"/>
    <row r="159" s="80" customFormat="true" ht="9" hidden="false" customHeight="false" outlineLevel="0" collapsed="false"/>
    <row r="160" s="80" customFormat="true" ht="9" hidden="false" customHeight="false" outlineLevel="0" collapsed="false"/>
    <row r="161" s="80" customFormat="true" ht="9" hidden="false" customHeight="false" outlineLevel="0" collapsed="false"/>
    <row r="162" s="80" customFormat="true" ht="9" hidden="false" customHeight="false" outlineLevel="0" collapsed="false"/>
    <row r="163" s="80" customFormat="true" ht="9" hidden="false" customHeight="false" outlineLevel="0" collapsed="false"/>
    <row r="164" s="80" customFormat="true" ht="9" hidden="false" customHeight="false" outlineLevel="0" collapsed="false"/>
    <row r="165" s="80" customFormat="true" ht="9" hidden="false" customHeight="false" outlineLevel="0" collapsed="false"/>
    <row r="166" s="80" customFormat="true" ht="9" hidden="false" customHeight="false" outlineLevel="0" collapsed="false"/>
    <row r="167" s="80" customFormat="true" ht="9" hidden="false" customHeight="false" outlineLevel="0" collapsed="false"/>
    <row r="168" s="80" customFormat="true" ht="9" hidden="false" customHeight="false" outlineLevel="0" collapsed="false"/>
    <row r="169" s="80" customFormat="true" ht="9" hidden="false" customHeight="false" outlineLevel="0" collapsed="false"/>
    <row r="170" s="80" customFormat="true" ht="9" hidden="false" customHeight="false" outlineLevel="0" collapsed="false"/>
    <row r="171" s="80" customFormat="true" ht="9" hidden="false" customHeight="false" outlineLevel="0" collapsed="false"/>
    <row r="172" s="80" customFormat="true" ht="9" hidden="false" customHeight="false" outlineLevel="0" collapsed="false"/>
    <row r="173" s="80" customFormat="true" ht="9" hidden="false" customHeight="false" outlineLevel="0" collapsed="false"/>
    <row r="174" s="80" customFormat="true" ht="9" hidden="false" customHeight="false" outlineLevel="0" collapsed="false"/>
    <row r="175" s="80" customFormat="true" ht="9" hidden="false" customHeight="false" outlineLevel="0" collapsed="false"/>
    <row r="176" s="80" customFormat="true" ht="9" hidden="false" customHeight="false" outlineLevel="0" collapsed="false"/>
    <row r="177" s="80" customFormat="true" ht="9" hidden="false" customHeight="false" outlineLevel="0" collapsed="false"/>
    <row r="178" s="80" customFormat="true" ht="9" hidden="false" customHeight="false" outlineLevel="0" collapsed="false"/>
    <row r="179" s="80" customFormat="true" ht="9" hidden="false" customHeight="false" outlineLevel="0" collapsed="false"/>
    <row r="180" s="80" customFormat="true" ht="9" hidden="false" customHeight="false" outlineLevel="0" collapsed="false"/>
    <row r="181" s="80" customFormat="true" ht="9" hidden="false" customHeight="false" outlineLevel="0" collapsed="false"/>
    <row r="182" s="80" customFormat="true" ht="9" hidden="false" customHeight="false" outlineLevel="0" collapsed="false"/>
    <row r="183" s="80" customFormat="true" ht="9" hidden="false" customHeight="false" outlineLevel="0" collapsed="false"/>
    <row r="184" s="80" customFormat="true" ht="9" hidden="false" customHeight="false" outlineLevel="0" collapsed="false"/>
    <row r="185" s="80" customFormat="true" ht="9" hidden="false" customHeight="false" outlineLevel="0" collapsed="false"/>
    <row r="186" s="80" customFormat="true" ht="9" hidden="false" customHeight="false" outlineLevel="0" collapsed="false"/>
    <row r="187" s="80" customFormat="true" ht="9" hidden="false" customHeight="false" outlineLevel="0" collapsed="false"/>
    <row r="188" s="80" customFormat="true" ht="9" hidden="false" customHeight="false" outlineLevel="0" collapsed="false"/>
    <row r="189" s="80" customFormat="true" ht="9" hidden="false" customHeight="false" outlineLevel="0" collapsed="false"/>
    <row r="190" s="80" customFormat="true" ht="9" hidden="false" customHeight="false" outlineLevel="0" collapsed="false"/>
    <row r="191" s="80" customFormat="true" ht="9" hidden="false" customHeight="false" outlineLevel="0" collapsed="false"/>
    <row r="192" s="80" customFormat="true" ht="9" hidden="false" customHeight="false" outlineLevel="0" collapsed="false"/>
    <row r="193" s="80" customFormat="true" ht="9" hidden="false" customHeight="false" outlineLevel="0" collapsed="false"/>
    <row r="194" s="80" customFormat="true" ht="9" hidden="false" customHeight="false" outlineLevel="0" collapsed="false"/>
    <row r="195" s="80" customFormat="true" ht="9" hidden="false" customHeight="false" outlineLevel="0" collapsed="false"/>
    <row r="196" s="80" customFormat="true" ht="9" hidden="false" customHeight="false" outlineLevel="0" collapsed="false"/>
    <row r="197" s="80" customFormat="true" ht="9" hidden="false" customHeight="false" outlineLevel="0" collapsed="false"/>
    <row r="198" s="80" customFormat="true" ht="9" hidden="false" customHeight="false" outlineLevel="0" collapsed="false"/>
    <row r="199" s="80" customFormat="true" ht="9" hidden="false" customHeight="false" outlineLevel="0" collapsed="false"/>
    <row r="200" s="80" customFormat="true" ht="9" hidden="false" customHeight="false" outlineLevel="0" collapsed="false"/>
    <row r="201" s="80" customFormat="true" ht="9" hidden="false" customHeight="false" outlineLevel="0" collapsed="false"/>
    <row r="202" s="80" customFormat="true" ht="9" hidden="false" customHeight="false" outlineLevel="0" collapsed="false"/>
    <row r="203" s="80" customFormat="true" ht="9" hidden="false" customHeight="false" outlineLevel="0" collapsed="false"/>
    <row r="204" s="80" customFormat="true" ht="9" hidden="false" customHeight="false" outlineLevel="0" collapsed="false"/>
    <row r="205" s="80" customFormat="true" ht="9" hidden="false" customHeight="false" outlineLevel="0" collapsed="false"/>
    <row r="206" s="80" customFormat="true" ht="9" hidden="false" customHeight="false" outlineLevel="0" collapsed="false"/>
    <row r="207" s="80" customFormat="true" ht="9" hidden="false" customHeight="false" outlineLevel="0" collapsed="false"/>
    <row r="208" s="80" customFormat="true" ht="9" hidden="false" customHeight="false" outlineLevel="0" collapsed="false"/>
    <row r="209" s="80" customFormat="true" ht="9" hidden="false" customHeight="false" outlineLevel="0" collapsed="false"/>
    <row r="210" s="80" customFormat="true" ht="9" hidden="false" customHeight="false" outlineLevel="0" collapsed="false"/>
    <row r="211" s="80" customFormat="true" ht="9" hidden="false" customHeight="false" outlineLevel="0" collapsed="false"/>
    <row r="212" s="80" customFormat="true" ht="9" hidden="false" customHeight="false" outlineLevel="0" collapsed="false"/>
    <row r="213" s="80" customFormat="true" ht="9" hidden="false" customHeight="false" outlineLevel="0" collapsed="false"/>
    <row r="214" s="80" customFormat="true" ht="9" hidden="false" customHeight="false" outlineLevel="0" collapsed="false"/>
    <row r="215" s="80" customFormat="true" ht="9" hidden="false" customHeight="false" outlineLevel="0" collapsed="false"/>
    <row r="216" s="80" customFormat="true" ht="9" hidden="false" customHeight="false" outlineLevel="0" collapsed="false"/>
    <row r="217" s="80" customFormat="true" ht="9" hidden="false" customHeight="false" outlineLevel="0" collapsed="false"/>
    <row r="218" s="80" customFormat="true" ht="9" hidden="false" customHeight="false" outlineLevel="0" collapsed="false"/>
    <row r="219" s="80" customFormat="true" ht="9" hidden="false" customHeight="false" outlineLevel="0" collapsed="false"/>
    <row r="220" s="80" customFormat="true" ht="9" hidden="false" customHeight="false" outlineLevel="0" collapsed="false"/>
    <row r="221" s="80" customFormat="true" ht="9" hidden="false" customHeight="false" outlineLevel="0" collapsed="false"/>
    <row r="222" s="80" customFormat="true" ht="9" hidden="false" customHeight="false" outlineLevel="0" collapsed="false"/>
    <row r="223" s="80" customFormat="true" ht="9" hidden="false" customHeight="false" outlineLevel="0" collapsed="false"/>
    <row r="224" s="80" customFormat="true" ht="9" hidden="false" customHeight="false" outlineLevel="0" collapsed="false"/>
    <row r="225" s="80" customFormat="true" ht="9" hidden="false" customHeight="false" outlineLevel="0" collapsed="false"/>
    <row r="226" s="80" customFormat="true" ht="9" hidden="false" customHeight="false" outlineLevel="0" collapsed="false"/>
    <row r="227" s="80" customFormat="true" ht="9" hidden="false" customHeight="false" outlineLevel="0" collapsed="false"/>
    <row r="228" s="80" customFormat="true" ht="9" hidden="false" customHeight="false" outlineLevel="0" collapsed="false"/>
    <row r="229" s="80" customFormat="true" ht="9" hidden="false" customHeight="false" outlineLevel="0" collapsed="false"/>
    <row r="230" s="80" customFormat="true" ht="9" hidden="false" customHeight="false" outlineLevel="0" collapsed="false"/>
    <row r="231" s="80" customFormat="true" ht="9" hidden="false" customHeight="false" outlineLevel="0" collapsed="false"/>
    <row r="232" s="80" customFormat="true" ht="9" hidden="false" customHeight="false" outlineLevel="0" collapsed="false"/>
    <row r="233" s="80" customFormat="true" ht="9" hidden="false" customHeight="false" outlineLevel="0" collapsed="false"/>
    <row r="234" s="80" customFormat="true" ht="9" hidden="false" customHeight="false" outlineLevel="0" collapsed="false"/>
    <row r="235" s="80" customFormat="true" ht="9" hidden="false" customHeight="false" outlineLevel="0" collapsed="false"/>
    <row r="236" s="80" customFormat="true" ht="9" hidden="false" customHeight="false" outlineLevel="0" collapsed="false"/>
    <row r="237" s="80" customFormat="true" ht="9" hidden="false" customHeight="false" outlineLevel="0" collapsed="false"/>
    <row r="238" s="80" customFormat="true" ht="9" hidden="false" customHeight="false" outlineLevel="0" collapsed="false"/>
    <row r="239" s="80" customFormat="true" ht="9" hidden="false" customHeight="false" outlineLevel="0" collapsed="false"/>
    <row r="240" s="80" customFormat="true" ht="9" hidden="false" customHeight="false" outlineLevel="0" collapsed="false"/>
    <row r="241" s="80" customFormat="true" ht="9" hidden="false" customHeight="false" outlineLevel="0" collapsed="false"/>
    <row r="242" s="80" customFormat="true" ht="9" hidden="false" customHeight="false" outlineLevel="0" collapsed="false"/>
    <row r="243" s="80" customFormat="true" ht="9" hidden="false" customHeight="false" outlineLevel="0" collapsed="false"/>
    <row r="244" s="80" customFormat="true" ht="9" hidden="false" customHeight="false" outlineLevel="0" collapsed="false"/>
    <row r="245" s="80" customFormat="true" ht="9" hidden="false" customHeight="false" outlineLevel="0" collapsed="false"/>
    <row r="246" s="80" customFormat="true" ht="9" hidden="false" customHeight="false" outlineLevel="0" collapsed="false"/>
    <row r="247" s="80" customFormat="true" ht="9" hidden="false" customHeight="false" outlineLevel="0" collapsed="false"/>
    <row r="248" s="80" customFormat="true" ht="9" hidden="false" customHeight="false" outlineLevel="0" collapsed="false"/>
    <row r="249" s="80" customFormat="true" ht="9" hidden="false" customHeight="false" outlineLevel="0" collapsed="false"/>
    <row r="250" s="80" customFormat="true" ht="9" hidden="false" customHeight="false" outlineLevel="0" collapsed="false"/>
    <row r="251" s="80" customFormat="true" ht="9" hidden="false" customHeight="false" outlineLevel="0" collapsed="false"/>
    <row r="252" s="80" customFormat="true" ht="9" hidden="false" customHeight="false" outlineLevel="0" collapsed="false"/>
    <row r="253" s="80" customFormat="true" ht="9" hidden="false" customHeight="false" outlineLevel="0" collapsed="false"/>
    <row r="254" s="80" customFormat="true" ht="9" hidden="false" customHeight="false" outlineLevel="0" collapsed="false"/>
    <row r="255" s="80" customFormat="true" ht="9" hidden="false" customHeight="false" outlineLevel="0" collapsed="false"/>
    <row r="256" s="80" customFormat="true" ht="9" hidden="false" customHeight="false" outlineLevel="0" collapsed="false"/>
    <row r="257" s="80" customFormat="true" ht="9" hidden="false" customHeight="false" outlineLevel="0" collapsed="false"/>
    <row r="258" s="80" customFormat="true" ht="9" hidden="false" customHeight="false" outlineLevel="0" collapsed="false"/>
    <row r="259" s="80" customFormat="true" ht="9" hidden="false" customHeight="false" outlineLevel="0" collapsed="false"/>
    <row r="260" s="80" customFormat="true" ht="9" hidden="false" customHeight="false" outlineLevel="0" collapsed="false"/>
    <row r="261" s="80" customFormat="true" ht="9" hidden="false" customHeight="false" outlineLevel="0" collapsed="false"/>
    <row r="262" s="80" customFormat="true" ht="9" hidden="false" customHeight="false" outlineLevel="0" collapsed="false"/>
    <row r="263" s="80" customFormat="true" ht="9" hidden="false" customHeight="false" outlineLevel="0" collapsed="false"/>
    <row r="264" s="80" customFormat="true" ht="9" hidden="false" customHeight="false" outlineLevel="0" collapsed="false"/>
    <row r="265" s="80" customFormat="true" ht="9" hidden="false" customHeight="false" outlineLevel="0" collapsed="false"/>
    <row r="266" s="80" customFormat="true" ht="9" hidden="false" customHeight="false" outlineLevel="0" collapsed="false"/>
    <row r="267" s="80" customFormat="true" ht="9" hidden="false" customHeight="false" outlineLevel="0" collapsed="false"/>
    <row r="268" s="80" customFormat="true" ht="9" hidden="false" customHeight="false" outlineLevel="0" collapsed="false"/>
    <row r="269" s="80" customFormat="true" ht="9" hidden="false" customHeight="false" outlineLevel="0" collapsed="false"/>
    <row r="270" s="80" customFormat="true" ht="9" hidden="false" customHeight="false" outlineLevel="0" collapsed="false"/>
    <row r="271" s="80" customFormat="true" ht="9" hidden="false" customHeight="false" outlineLevel="0" collapsed="false"/>
    <row r="272" s="80" customFormat="true" ht="9" hidden="false" customHeight="false" outlineLevel="0" collapsed="false"/>
    <row r="273" s="80" customFormat="true" ht="9" hidden="false" customHeight="false" outlineLevel="0" collapsed="false"/>
    <row r="274" s="80" customFormat="true" ht="9" hidden="false" customHeight="false" outlineLevel="0" collapsed="false"/>
    <row r="275" s="80" customFormat="true" ht="9" hidden="false" customHeight="false" outlineLevel="0" collapsed="false"/>
    <row r="276" s="80" customFormat="true" ht="9" hidden="false" customHeight="false" outlineLevel="0" collapsed="false"/>
    <row r="277" s="80" customFormat="true" ht="9" hidden="false" customHeight="false" outlineLevel="0" collapsed="false"/>
    <row r="278" s="80" customFormat="true" ht="9" hidden="false" customHeight="false" outlineLevel="0" collapsed="false"/>
    <row r="279" s="80" customFormat="true" ht="9" hidden="false" customHeight="false" outlineLevel="0" collapsed="false"/>
    <row r="280" s="80" customFormat="true" ht="9" hidden="false" customHeight="false" outlineLevel="0" collapsed="false"/>
    <row r="281" s="80" customFormat="true" ht="9" hidden="false" customHeight="false" outlineLevel="0" collapsed="false"/>
    <row r="282" s="80" customFormat="true" ht="9" hidden="false" customHeight="false" outlineLevel="0" collapsed="false"/>
    <row r="283" s="80" customFormat="true" ht="9" hidden="false" customHeight="false" outlineLevel="0" collapsed="false"/>
    <row r="284" s="80" customFormat="true" ht="9" hidden="false" customHeight="false" outlineLevel="0" collapsed="false"/>
    <row r="285" s="80" customFormat="true" ht="9" hidden="false" customHeight="false" outlineLevel="0" collapsed="false"/>
    <row r="286" s="80" customFormat="true" ht="9" hidden="false" customHeight="false" outlineLevel="0" collapsed="false"/>
    <row r="287" s="80" customFormat="true" ht="9" hidden="false" customHeight="false" outlineLevel="0" collapsed="false"/>
    <row r="288" s="80" customFormat="true" ht="9" hidden="false" customHeight="false" outlineLevel="0" collapsed="false"/>
    <row r="289" s="80" customFormat="true" ht="9" hidden="false" customHeight="false" outlineLevel="0" collapsed="false"/>
    <row r="290" s="80" customFormat="true" ht="9" hidden="false" customHeight="false" outlineLevel="0" collapsed="false"/>
    <row r="291" s="80" customFormat="true" ht="9" hidden="false" customHeight="false" outlineLevel="0" collapsed="false"/>
    <row r="292" s="80" customFormat="true" ht="9" hidden="false" customHeight="false" outlineLevel="0" collapsed="false"/>
    <row r="293" s="80" customFormat="true" ht="9" hidden="false" customHeight="false" outlineLevel="0" collapsed="false"/>
    <row r="294" s="80" customFormat="true" ht="9" hidden="false" customHeight="false" outlineLevel="0" collapsed="false"/>
    <row r="295" s="80" customFormat="true" ht="9" hidden="false" customHeight="false" outlineLevel="0" collapsed="false"/>
    <row r="296" s="80" customFormat="true" ht="9" hidden="false" customHeight="false" outlineLevel="0" collapsed="false"/>
    <row r="297" s="80" customFormat="true" ht="9" hidden="false" customHeight="false" outlineLevel="0" collapsed="false"/>
    <row r="298" s="80" customFormat="true" ht="9" hidden="false" customHeight="false" outlineLevel="0" collapsed="false"/>
    <row r="299" s="80" customFormat="true" ht="9" hidden="false" customHeight="false" outlineLevel="0" collapsed="false"/>
    <row r="300" s="80" customFormat="true" ht="9" hidden="false" customHeight="false" outlineLevel="0" collapsed="false"/>
    <row r="301" s="80" customFormat="true" ht="9" hidden="false" customHeight="false" outlineLevel="0" collapsed="false"/>
    <row r="302" s="80" customFormat="true" ht="9" hidden="false" customHeight="false" outlineLevel="0" collapsed="false"/>
    <row r="303" s="80" customFormat="true" ht="9" hidden="false" customHeight="false" outlineLevel="0" collapsed="false"/>
    <row r="304" s="80" customFormat="true" ht="9" hidden="false" customHeight="false" outlineLevel="0" collapsed="false"/>
    <row r="305" s="80" customFormat="true" ht="9" hidden="false" customHeight="false" outlineLevel="0" collapsed="false"/>
    <row r="306" s="80" customFormat="true" ht="9" hidden="false" customHeight="false" outlineLevel="0" collapsed="false"/>
    <row r="307" s="80" customFormat="true" ht="9" hidden="false" customHeight="false" outlineLevel="0" collapsed="false"/>
    <row r="308" s="80" customFormat="true" ht="9" hidden="false" customHeight="false" outlineLevel="0" collapsed="false"/>
    <row r="309" s="80" customFormat="true" ht="9" hidden="false" customHeight="false" outlineLevel="0" collapsed="false"/>
    <row r="310" s="80" customFormat="true" ht="9" hidden="false" customHeight="false" outlineLevel="0" collapsed="false"/>
    <row r="311" s="80" customFormat="true" ht="9" hidden="false" customHeight="false" outlineLevel="0" collapsed="false"/>
    <row r="312" s="80" customFormat="true" ht="9" hidden="false" customHeight="false" outlineLevel="0" collapsed="false"/>
    <row r="313" s="80" customFormat="true" ht="9" hidden="false" customHeight="false" outlineLevel="0" collapsed="false"/>
    <row r="314" s="80" customFormat="true" ht="9" hidden="false" customHeight="false" outlineLevel="0" collapsed="false"/>
    <row r="315" s="80" customFormat="true" ht="9" hidden="false" customHeight="false" outlineLevel="0" collapsed="false"/>
    <row r="316" s="80" customFormat="true" ht="9" hidden="false" customHeight="false" outlineLevel="0" collapsed="false"/>
    <row r="317" s="80" customFormat="true" ht="9" hidden="false" customHeight="false" outlineLevel="0" collapsed="false"/>
    <row r="318" s="80" customFormat="true" ht="9" hidden="false" customHeight="false" outlineLevel="0" collapsed="false"/>
    <row r="319" s="80" customFormat="true" ht="9" hidden="false" customHeight="false" outlineLevel="0" collapsed="false"/>
    <row r="320" s="80" customFormat="true" ht="9" hidden="false" customHeight="false" outlineLevel="0" collapsed="false"/>
    <row r="321" s="80" customFormat="true" ht="9" hidden="false" customHeight="false" outlineLevel="0" collapsed="false"/>
    <row r="322" s="80" customFormat="true" ht="9" hidden="false" customHeight="false" outlineLevel="0" collapsed="false"/>
    <row r="323" s="80" customFormat="true" ht="9" hidden="false" customHeight="false" outlineLevel="0" collapsed="false"/>
    <row r="324" s="80" customFormat="true" ht="9" hidden="false" customHeight="false" outlineLevel="0" collapsed="false"/>
    <row r="325" s="80" customFormat="true" ht="9" hidden="false" customHeight="false" outlineLevel="0" collapsed="false"/>
    <row r="326" s="80" customFormat="true" ht="9" hidden="false" customHeight="false" outlineLevel="0" collapsed="false"/>
    <row r="327" s="80" customFormat="true" ht="9" hidden="false" customHeight="false" outlineLevel="0" collapsed="false"/>
  </sheetData>
  <mergeCells count="3">
    <mergeCell ref="A1:E1"/>
    <mergeCell ref="A2:E2"/>
    <mergeCell ref="A3:E3"/>
  </mergeCells>
  <printOptions headings="false" gridLines="false" gridLinesSet="true" horizontalCentered="false" verticalCentered="false"/>
  <pageMargins left="0.118055555555556" right="0.118055555555556"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5.15"/>
    <col collapsed="false" customWidth="true" hidden="false" outlineLevel="0" max="5" min="5" style="80" width="40.57"/>
    <col collapsed="false" customWidth="false" hidden="false" outlineLevel="0" max="7" min="6" style="80" width="9.13"/>
    <col collapsed="false" customWidth="true" hidden="false" outlineLevel="0" max="8" min="8" style="80" width="10.71"/>
    <col collapsed="false" customWidth="false" hidden="false" outlineLevel="0" max="1019" min="9" style="80" width="9.13"/>
    <col collapsed="false" customWidth="true" hidden="false" outlineLevel="0" max="1021" min="1020" style="1" width="11.57"/>
  </cols>
  <sheetData>
    <row r="1" customFormat="false" ht="16.5" hidden="false" customHeight="false" outlineLevel="0" collapsed="false">
      <c r="A1" s="82"/>
      <c r="B1" s="82"/>
      <c r="C1" s="82"/>
      <c r="D1" s="82"/>
      <c r="E1" s="82"/>
    </row>
    <row r="2" customFormat="false" ht="15" hidden="false" customHeight="false" outlineLevel="0" collapsed="false">
      <c r="A2" s="83" t="s">
        <v>239</v>
      </c>
      <c r="B2" s="83"/>
      <c r="C2" s="83"/>
      <c r="D2" s="83"/>
      <c r="E2" s="83"/>
    </row>
    <row r="3" customFormat="false" ht="22.5" hidden="false" customHeight="true" outlineLevel="0" collapsed="false">
      <c r="A3" s="84" t="s">
        <v>75</v>
      </c>
      <c r="B3" s="84"/>
      <c r="C3" s="84"/>
      <c r="D3" s="84"/>
      <c r="E3" s="84"/>
    </row>
    <row r="4" customFormat="false" ht="15" hidden="false" customHeight="false" outlineLevel="0" collapsed="false">
      <c r="A4" s="87"/>
      <c r="B4" s="91" t="s">
        <v>19</v>
      </c>
      <c r="C4" s="91" t="s">
        <v>78</v>
      </c>
      <c r="D4" s="92" t="s">
        <v>79</v>
      </c>
      <c r="E4" s="86" t="s">
        <v>184</v>
      </c>
    </row>
    <row r="5" customFormat="false" ht="15" hidden="false" customHeight="false" outlineLevel="0" collapsed="false">
      <c r="A5" s="93"/>
      <c r="B5" s="94" t="s">
        <v>80</v>
      </c>
      <c r="C5" s="95"/>
      <c r="D5" s="95"/>
      <c r="E5" s="193" t="s">
        <v>185</v>
      </c>
    </row>
    <row r="6" customFormat="false" ht="15" hidden="false" customHeight="false" outlineLevel="0" collapsed="false">
      <c r="A6" s="85" t="n">
        <v>1</v>
      </c>
      <c r="B6" s="97" t="s">
        <v>81</v>
      </c>
      <c r="C6" s="85"/>
      <c r="D6" s="98" t="s">
        <v>31</v>
      </c>
      <c r="E6" s="97" t="s">
        <v>32</v>
      </c>
    </row>
    <row r="7" customFormat="false" ht="15" hidden="false" customHeight="false" outlineLevel="0" collapsed="false">
      <c r="A7" s="99"/>
      <c r="B7" s="100"/>
      <c r="C7" s="101"/>
      <c r="D7" s="102"/>
      <c r="E7" s="100" t="s">
        <v>82</v>
      </c>
    </row>
    <row r="8" customFormat="false" ht="15" hidden="false" customHeight="false" outlineLevel="0" collapsed="false">
      <c r="A8" s="103" t="s">
        <v>33</v>
      </c>
      <c r="B8" s="104" t="s">
        <v>83</v>
      </c>
      <c r="C8" s="105"/>
      <c r="D8" s="106" t="n">
        <v>1864.62</v>
      </c>
      <c r="E8" s="104" t="s">
        <v>240</v>
      </c>
    </row>
    <row r="9" customFormat="false" ht="15" hidden="false" customHeight="false" outlineLevel="0" collapsed="false">
      <c r="A9" s="194"/>
      <c r="B9" s="129"/>
      <c r="C9" s="195"/>
      <c r="D9" s="196"/>
      <c r="E9" s="129"/>
    </row>
    <row r="10" customFormat="false" ht="15" hidden="false" customHeight="false" outlineLevel="0" collapsed="false">
      <c r="A10" s="103" t="s">
        <v>36</v>
      </c>
      <c r="B10" s="104" t="s">
        <v>85</v>
      </c>
      <c r="C10" s="99"/>
      <c r="D10" s="102"/>
      <c r="E10" s="100"/>
    </row>
    <row r="11" customFormat="false" ht="15" hidden="false" customHeight="false" outlineLevel="0" collapsed="false">
      <c r="A11" s="197"/>
      <c r="B11" s="198"/>
      <c r="C11" s="199"/>
      <c r="D11" s="200"/>
      <c r="E11" s="198"/>
      <c r="H11" s="201"/>
    </row>
    <row r="12" customFormat="false" ht="15" hidden="false" customHeight="false" outlineLevel="0" collapsed="false">
      <c r="A12" s="202"/>
      <c r="B12" s="114"/>
      <c r="C12" s="202"/>
      <c r="D12" s="203"/>
      <c r="E12" s="114"/>
    </row>
    <row r="13" customFormat="false" ht="15" hidden="false" customHeight="false" outlineLevel="0" collapsed="false">
      <c r="A13" s="93" t="s">
        <v>86</v>
      </c>
      <c r="B13" s="204" t="s">
        <v>87</v>
      </c>
      <c r="C13" s="205"/>
      <c r="D13" s="206" t="n">
        <f aca="false">D8+D11</f>
        <v>1864.62</v>
      </c>
      <c r="E13" s="207"/>
    </row>
    <row r="14" customFormat="false" ht="15" hidden="false" customHeight="false" outlineLevel="0" collapsed="false">
      <c r="A14" s="87"/>
      <c r="B14" s="88"/>
      <c r="C14" s="87"/>
      <c r="D14" s="89"/>
      <c r="E14" s="88"/>
    </row>
    <row r="15" customFormat="false" ht="15" hidden="false" customHeight="false" outlineLevel="0" collapsed="false">
      <c r="A15" s="115"/>
      <c r="B15" s="116" t="s">
        <v>88</v>
      </c>
      <c r="C15" s="117"/>
      <c r="D15" s="118"/>
      <c r="E15" s="119"/>
    </row>
    <row r="16" customFormat="false" ht="15" hidden="false" customHeight="false" outlineLevel="0" collapsed="false">
      <c r="A16" s="120"/>
      <c r="B16" s="121" t="s">
        <v>89</v>
      </c>
      <c r="C16" s="122" t="s">
        <v>30</v>
      </c>
      <c r="D16" s="123" t="s">
        <v>31</v>
      </c>
      <c r="E16" s="121" t="s">
        <v>32</v>
      </c>
    </row>
    <row r="17" customFormat="false" ht="15" hidden="false" customHeight="false" outlineLevel="0" collapsed="false">
      <c r="A17" s="124" t="s">
        <v>33</v>
      </c>
      <c r="B17" s="108" t="s">
        <v>90</v>
      </c>
      <c r="C17" s="125"/>
      <c r="D17" s="110" t="n">
        <f aca="false">((4*22)*4)-(D13*6%)</f>
        <v>240.1228</v>
      </c>
      <c r="E17" s="108" t="s">
        <v>91</v>
      </c>
    </row>
    <row r="18" customFormat="false" ht="15" hidden="false" customHeight="false" outlineLevel="0" collapsed="false">
      <c r="A18" s="124" t="s">
        <v>36</v>
      </c>
      <c r="B18" s="108" t="s">
        <v>188</v>
      </c>
      <c r="C18" s="125" t="n">
        <v>0</v>
      </c>
      <c r="D18" s="110" t="n">
        <v>460.06</v>
      </c>
      <c r="E18" s="108"/>
      <c r="F18" s="80" t="n">
        <v>431.9</v>
      </c>
      <c r="G18" s="208"/>
    </row>
    <row r="19" customFormat="false" ht="15" hidden="false" customHeight="false" outlineLevel="0" collapsed="false">
      <c r="A19" s="124" t="s">
        <v>43</v>
      </c>
      <c r="B19" s="108" t="s">
        <v>189</v>
      </c>
      <c r="C19" s="125" t="n">
        <v>0</v>
      </c>
      <c r="D19" s="110" t="n">
        <v>43.66</v>
      </c>
      <c r="E19" s="108"/>
    </row>
    <row r="20" customFormat="false" ht="15" hidden="false" customHeight="false" outlineLevel="0" collapsed="false">
      <c r="A20" s="124" t="s">
        <v>95</v>
      </c>
      <c r="B20" s="108" t="s">
        <v>96</v>
      </c>
      <c r="C20" s="125"/>
      <c r="D20" s="110" t="n">
        <v>5</v>
      </c>
      <c r="E20" s="108"/>
    </row>
    <row r="21" customFormat="false" ht="15" hidden="false" customHeight="false" outlineLevel="0" collapsed="false">
      <c r="A21" s="127"/>
      <c r="B21" s="121" t="s">
        <v>97</v>
      </c>
      <c r="C21" s="128" t="n">
        <f aca="false">SUM(C17:C20)</f>
        <v>0</v>
      </c>
      <c r="D21" s="123" t="n">
        <f aca="false">SUM(D17:D20)</f>
        <v>748.8428</v>
      </c>
      <c r="E21" s="108"/>
      <c r="G21" s="80" t="n">
        <v>539.88</v>
      </c>
    </row>
    <row r="22" customFormat="false" ht="15" hidden="false" customHeight="false" outlineLevel="0" collapsed="false">
      <c r="A22" s="87"/>
      <c r="B22" s="88"/>
      <c r="C22" s="87"/>
      <c r="D22" s="89"/>
      <c r="E22" s="88"/>
      <c r="G22" s="318" t="n">
        <v>0.2</v>
      </c>
    </row>
    <row r="23" customFormat="false" ht="15" hidden="false" customHeight="false" outlineLevel="0" collapsed="false">
      <c r="A23" s="115"/>
      <c r="B23" s="116" t="s">
        <v>98</v>
      </c>
      <c r="C23" s="117"/>
      <c r="D23" s="118"/>
      <c r="E23" s="119"/>
      <c r="G23" s="80" t="n">
        <f aca="false">G21*G22</f>
        <v>107.976</v>
      </c>
    </row>
    <row r="24" customFormat="false" ht="15" hidden="false" customHeight="false" outlineLevel="0" collapsed="false">
      <c r="A24" s="120"/>
      <c r="B24" s="121" t="s">
        <v>99</v>
      </c>
      <c r="C24" s="122" t="s">
        <v>30</v>
      </c>
      <c r="D24" s="123" t="s">
        <v>31</v>
      </c>
      <c r="E24" s="121" t="s">
        <v>32</v>
      </c>
    </row>
    <row r="25" customFormat="false" ht="15" hidden="false" customHeight="false" outlineLevel="0" collapsed="false">
      <c r="A25" s="124" t="s">
        <v>33</v>
      </c>
      <c r="B25" s="108" t="s">
        <v>100</v>
      </c>
      <c r="C25" s="125" t="n">
        <v>0.2</v>
      </c>
      <c r="D25" s="110" t="n">
        <f aca="false">D13*C25</f>
        <v>372.924</v>
      </c>
      <c r="E25" s="108" t="s">
        <v>101</v>
      </c>
    </row>
    <row r="26" customFormat="false" ht="15" hidden="false" customHeight="false" outlineLevel="0" collapsed="false">
      <c r="A26" s="124" t="s">
        <v>36</v>
      </c>
      <c r="B26" s="108" t="s">
        <v>102</v>
      </c>
      <c r="C26" s="125" t="n">
        <v>0.08</v>
      </c>
      <c r="D26" s="110" t="n">
        <f aca="false">D$13*C26</f>
        <v>149.1696</v>
      </c>
      <c r="E26" s="108" t="s">
        <v>103</v>
      </c>
    </row>
    <row r="27" customFormat="false" ht="15" hidden="false" customHeight="false" outlineLevel="0" collapsed="false">
      <c r="A27" s="124" t="s">
        <v>43</v>
      </c>
      <c r="B27" s="108" t="s">
        <v>104</v>
      </c>
      <c r="C27" s="125" t="n">
        <v>0.025</v>
      </c>
      <c r="D27" s="110" t="n">
        <f aca="false">D$13*C27</f>
        <v>46.6155</v>
      </c>
      <c r="E27" s="108" t="s">
        <v>105</v>
      </c>
    </row>
    <row r="28" customFormat="false" ht="15" hidden="false" customHeight="false" outlineLevel="0" collapsed="false">
      <c r="A28" s="124" t="s">
        <v>95</v>
      </c>
      <c r="B28" s="108" t="s">
        <v>106</v>
      </c>
      <c r="C28" s="125" t="n">
        <v>0.01</v>
      </c>
      <c r="D28" s="110" t="n">
        <f aca="false">D$13*C28</f>
        <v>18.6462</v>
      </c>
      <c r="E28" s="108" t="s">
        <v>107</v>
      </c>
    </row>
    <row r="29" customFormat="false" ht="15" hidden="false" customHeight="false" outlineLevel="0" collapsed="false">
      <c r="A29" s="124" t="s">
        <v>108</v>
      </c>
      <c r="B29" s="108" t="s">
        <v>109</v>
      </c>
      <c r="C29" s="125" t="n">
        <v>0.025</v>
      </c>
      <c r="D29" s="110" t="n">
        <f aca="false">D$13*C29</f>
        <v>46.6155</v>
      </c>
      <c r="E29" s="108" t="s">
        <v>110</v>
      </c>
    </row>
    <row r="30" customFormat="false" ht="15" hidden="false" customHeight="false" outlineLevel="0" collapsed="false">
      <c r="A30" s="124" t="s">
        <v>111</v>
      </c>
      <c r="B30" s="108" t="s">
        <v>112</v>
      </c>
      <c r="C30" s="125" t="n">
        <v>0.002</v>
      </c>
      <c r="D30" s="110" t="n">
        <f aca="false">D$13*C30</f>
        <v>3.72924</v>
      </c>
      <c r="E30" s="108" t="s">
        <v>113</v>
      </c>
    </row>
    <row r="31" customFormat="false" ht="15" hidden="false" customHeight="false" outlineLevel="0" collapsed="false">
      <c r="A31" s="124" t="s">
        <v>114</v>
      </c>
      <c r="B31" s="108" t="s">
        <v>115</v>
      </c>
      <c r="C31" s="125" t="n">
        <v>0.006</v>
      </c>
      <c r="D31" s="110" t="n">
        <f aca="false">D$13*C31</f>
        <v>11.18772</v>
      </c>
      <c r="E31" s="108" t="s">
        <v>116</v>
      </c>
    </row>
    <row r="32" customFormat="false" ht="15" hidden="false" customHeight="false" outlineLevel="0" collapsed="false">
      <c r="A32" s="36" t="s">
        <v>117</v>
      </c>
      <c r="B32" s="60" t="s">
        <v>118</v>
      </c>
      <c r="C32" s="61" t="n">
        <v>0.01</v>
      </c>
      <c r="D32" s="58" t="n">
        <f aca="false">D$13*C32</f>
        <v>18.6462</v>
      </c>
      <c r="E32" s="60" t="s">
        <v>119</v>
      </c>
    </row>
    <row r="33" customFormat="false" ht="15" hidden="false" customHeight="false" outlineLevel="0" collapsed="false">
      <c r="A33" s="36"/>
      <c r="B33" s="64" t="s">
        <v>120</v>
      </c>
      <c r="C33" s="65" t="n">
        <f aca="false">SUM(C25:C32)</f>
        <v>0.358</v>
      </c>
      <c r="D33" s="66" t="n">
        <f aca="false">SUM(D25:D32)</f>
        <v>667.53396</v>
      </c>
      <c r="E33" s="60"/>
    </row>
    <row r="34" customFormat="false" ht="15" hidden="false" customHeight="false" outlineLevel="0" collapsed="false">
      <c r="A34" s="87"/>
      <c r="B34" s="88"/>
      <c r="C34" s="87"/>
      <c r="D34" s="89"/>
      <c r="E34" s="88"/>
    </row>
    <row r="35" customFormat="false" ht="15" hidden="false" customHeight="false" outlineLevel="0" collapsed="false">
      <c r="A35" s="115"/>
      <c r="B35" s="116" t="s">
        <v>121</v>
      </c>
      <c r="C35" s="117"/>
      <c r="D35" s="118"/>
      <c r="E35" s="119"/>
    </row>
    <row r="36" customFormat="false" ht="15" hidden="false" customHeight="false" outlineLevel="0" collapsed="false">
      <c r="A36" s="120"/>
      <c r="B36" s="121"/>
      <c r="C36" s="122" t="s">
        <v>30</v>
      </c>
      <c r="D36" s="123" t="s">
        <v>31</v>
      </c>
      <c r="E36" s="121" t="s">
        <v>32</v>
      </c>
    </row>
    <row r="37" customFormat="false" ht="15" hidden="false" customHeight="false" outlineLevel="0" collapsed="false">
      <c r="A37" s="124" t="s">
        <v>33</v>
      </c>
      <c r="B37" s="108" t="s">
        <v>122</v>
      </c>
      <c r="C37" s="125" t="n">
        <v>0.0833</v>
      </c>
      <c r="D37" s="110" t="n">
        <f aca="false">D$13*C37</f>
        <v>155.322846</v>
      </c>
      <c r="E37" s="108" t="s">
        <v>123</v>
      </c>
    </row>
    <row r="38" customFormat="false" ht="15" hidden="false" customHeight="false" outlineLevel="0" collapsed="false">
      <c r="A38" s="124" t="s">
        <v>36</v>
      </c>
      <c r="B38" s="129" t="s">
        <v>124</v>
      </c>
      <c r="C38" s="130" t="n">
        <v>0.0833</v>
      </c>
      <c r="D38" s="196" t="n">
        <f aca="false">D$13*C38</f>
        <v>155.322846</v>
      </c>
      <c r="E38" s="131" t="s">
        <v>125</v>
      </c>
    </row>
    <row r="39" customFormat="false" ht="15" hidden="false" customHeight="false" outlineLevel="0" collapsed="false">
      <c r="A39" s="124" t="s">
        <v>43</v>
      </c>
      <c r="B39" s="108" t="s">
        <v>126</v>
      </c>
      <c r="C39" s="125" t="n">
        <v>0.0278</v>
      </c>
      <c r="D39" s="110" t="n">
        <f aca="false">D$13*C39</f>
        <v>51.836436</v>
      </c>
      <c r="E39" s="108" t="s">
        <v>127</v>
      </c>
    </row>
    <row r="40" customFormat="false" ht="15" hidden="false" customHeight="false" outlineLevel="0" collapsed="false">
      <c r="A40" s="132"/>
      <c r="B40" s="133" t="s">
        <v>128</v>
      </c>
      <c r="C40" s="134" t="n">
        <f aca="false">SUM(C37:C39)</f>
        <v>0.1944</v>
      </c>
      <c r="D40" s="135" t="n">
        <f aca="false">SUM(D37:D39)</f>
        <v>362.482128</v>
      </c>
      <c r="E40" s="100"/>
    </row>
    <row r="41" customFormat="false" ht="15" hidden="false" customHeight="false" outlineLevel="0" collapsed="false">
      <c r="A41" s="155"/>
      <c r="B41" s="148"/>
      <c r="C41" s="67"/>
      <c r="D41" s="149"/>
      <c r="E41" s="157" t="s">
        <v>129</v>
      </c>
    </row>
    <row r="42" customFormat="false" ht="15" hidden="false" customHeight="false" outlineLevel="0" collapsed="false">
      <c r="A42" s="139" t="s">
        <v>43</v>
      </c>
      <c r="B42" s="32" t="s">
        <v>130</v>
      </c>
      <c r="C42" s="33" t="n">
        <f aca="false">C40*C33</f>
        <v>0.0695952</v>
      </c>
      <c r="D42" s="34" t="n">
        <f aca="false">D$13*C42</f>
        <v>129.768601824</v>
      </c>
      <c r="E42" s="140" t="s">
        <v>131</v>
      </c>
    </row>
    <row r="43" customFormat="false" ht="15" hidden="false" customHeight="false" outlineLevel="0" collapsed="false">
      <c r="A43" s="141"/>
      <c r="B43" s="142" t="s">
        <v>132</v>
      </c>
      <c r="C43" s="143" t="n">
        <f aca="false">SUM(C40:C42)</f>
        <v>0.2639952</v>
      </c>
      <c r="D43" s="144" t="n">
        <f aca="false">SUM(D40:D42)</f>
        <v>492.250729824</v>
      </c>
      <c r="E43" s="60"/>
    </row>
    <row r="44" customFormat="false" ht="15" hidden="false" customHeight="false" outlineLevel="0" collapsed="false">
      <c r="A44" s="87"/>
      <c r="B44" s="88"/>
      <c r="C44" s="145"/>
      <c r="D44" s="89"/>
      <c r="E44" s="88"/>
    </row>
    <row r="45" customFormat="false" ht="15" hidden="false" customHeight="false" outlineLevel="0" collapsed="false">
      <c r="A45" s="214"/>
      <c r="B45" s="22" t="s">
        <v>133</v>
      </c>
      <c r="C45" s="23"/>
      <c r="D45" s="24"/>
      <c r="E45" s="25"/>
    </row>
    <row r="46" customFormat="false" ht="15" hidden="false" customHeight="false" outlineLevel="0" collapsed="false">
      <c r="A46" s="245"/>
      <c r="B46" s="38"/>
      <c r="C46" s="146" t="s">
        <v>30</v>
      </c>
      <c r="D46" s="40" t="s">
        <v>31</v>
      </c>
      <c r="E46" s="38" t="s">
        <v>32</v>
      </c>
    </row>
    <row r="47" customFormat="false" ht="15" hidden="false" customHeight="false" outlineLevel="0" collapsed="false">
      <c r="A47" s="220" t="s">
        <v>33</v>
      </c>
      <c r="B47" s="148" t="s">
        <v>134</v>
      </c>
      <c r="C47" s="67" t="n">
        <v>0.0007</v>
      </c>
      <c r="D47" s="149" t="n">
        <f aca="false">D$13*C47</f>
        <v>1.305234</v>
      </c>
      <c r="E47" s="148" t="s">
        <v>135</v>
      </c>
    </row>
    <row r="48" customFormat="false" ht="15" hidden="false" customHeight="false" outlineLevel="0" collapsed="false">
      <c r="A48" s="218"/>
      <c r="B48" s="62"/>
      <c r="C48" s="39"/>
      <c r="D48" s="68"/>
      <c r="E48" s="62" t="s">
        <v>136</v>
      </c>
    </row>
    <row r="49" customFormat="false" ht="15" hidden="false" customHeight="false" outlineLevel="0" collapsed="false">
      <c r="A49" s="219"/>
      <c r="B49" s="32"/>
      <c r="C49" s="33"/>
      <c r="D49" s="34"/>
      <c r="E49" s="32" t="s">
        <v>137</v>
      </c>
    </row>
    <row r="50" customFormat="false" ht="15" hidden="false" customHeight="false" outlineLevel="0" collapsed="false">
      <c r="A50" s="258"/>
      <c r="B50" s="152" t="s">
        <v>128</v>
      </c>
      <c r="C50" s="153" t="n">
        <f aca="false">SUM(C47:C49)</f>
        <v>0.0007</v>
      </c>
      <c r="D50" s="154" t="n">
        <f aca="false">SUM(D47:D49)</f>
        <v>1.305234</v>
      </c>
      <c r="E50" s="62"/>
    </row>
    <row r="51" customFormat="false" ht="15" hidden="false" customHeight="false" outlineLevel="0" collapsed="false">
      <c r="A51" s="215"/>
      <c r="B51" s="156"/>
      <c r="C51" s="67"/>
      <c r="D51" s="149"/>
      <c r="E51" s="157" t="s">
        <v>129</v>
      </c>
    </row>
    <row r="52" customFormat="false" ht="15" hidden="false" customHeight="false" outlineLevel="0" collapsed="false">
      <c r="A52" s="217" t="s">
        <v>36</v>
      </c>
      <c r="B52" s="158" t="s">
        <v>130</v>
      </c>
      <c r="C52" s="33" t="n">
        <f aca="false">C50*C33</f>
        <v>0.0002506</v>
      </c>
      <c r="D52" s="34" t="n">
        <f aca="false">D$13*C52</f>
        <v>0.467273772</v>
      </c>
      <c r="E52" s="140"/>
    </row>
    <row r="53" customFormat="false" ht="15" hidden="false" customHeight="false" outlineLevel="0" collapsed="false">
      <c r="A53" s="266"/>
      <c r="B53" s="142" t="s">
        <v>138</v>
      </c>
      <c r="C53" s="143" t="n">
        <f aca="false">SUM(C50:C52)</f>
        <v>0.0009506</v>
      </c>
      <c r="D53" s="144" t="n">
        <f aca="false">SUM(D50:D52)</f>
        <v>1.772507772</v>
      </c>
      <c r="E53" s="60"/>
    </row>
    <row r="54" customFormat="false" ht="15" hidden="false" customHeight="false" outlineLevel="0" collapsed="false">
      <c r="A54" s="87"/>
      <c r="B54" s="88"/>
      <c r="C54" s="87"/>
      <c r="D54" s="89"/>
      <c r="E54" s="88"/>
    </row>
    <row r="55" customFormat="false" ht="15" hidden="false" customHeight="false" outlineLevel="0" collapsed="false">
      <c r="A55" s="21"/>
      <c r="B55" s="22" t="s">
        <v>139</v>
      </c>
      <c r="C55" s="23"/>
      <c r="D55" s="24"/>
      <c r="E55" s="25"/>
    </row>
    <row r="56" customFormat="false" ht="15" hidden="false" customHeight="false" outlineLevel="0" collapsed="false">
      <c r="A56" s="21"/>
      <c r="B56" s="38"/>
      <c r="C56" s="160" t="s">
        <v>30</v>
      </c>
      <c r="D56" s="57" t="s">
        <v>31</v>
      </c>
      <c r="E56" s="27" t="s">
        <v>32</v>
      </c>
    </row>
    <row r="57" customFormat="false" ht="15" hidden="false" customHeight="false" outlineLevel="0" collapsed="false">
      <c r="A57" s="155"/>
      <c r="B57" s="148"/>
      <c r="C57" s="147"/>
      <c r="D57" s="161"/>
      <c r="E57" s="162" t="s">
        <v>140</v>
      </c>
    </row>
    <row r="58" customFormat="false" ht="15" hidden="false" customHeight="false" outlineLevel="0" collapsed="false">
      <c r="A58" s="163" t="s">
        <v>33</v>
      </c>
      <c r="B58" s="62" t="s">
        <v>141</v>
      </c>
      <c r="C58" s="39" t="n">
        <f aca="false">MOTORISTA!C58</f>
        <v>0.004165</v>
      </c>
      <c r="D58" s="164" t="n">
        <f aca="false">D$13*C58</f>
        <v>7.7661423</v>
      </c>
      <c r="E58" s="162" t="s">
        <v>142</v>
      </c>
    </row>
    <row r="59" customFormat="false" ht="15" hidden="false" customHeight="false" outlineLevel="0" collapsed="false">
      <c r="A59" s="139"/>
      <c r="B59" s="32"/>
      <c r="C59" s="33"/>
      <c r="D59" s="165"/>
      <c r="E59" s="140" t="s">
        <v>143</v>
      </c>
    </row>
    <row r="60" customFormat="false" ht="15" hidden="false" customHeight="false" outlineLevel="0" collapsed="false">
      <c r="A60" s="150"/>
      <c r="B60" s="62"/>
      <c r="C60" s="39"/>
      <c r="D60" s="68"/>
      <c r="E60" s="157" t="s">
        <v>144</v>
      </c>
    </row>
    <row r="61" customFormat="false" ht="15" hidden="false" customHeight="false" outlineLevel="0" collapsed="false">
      <c r="A61" s="31" t="s">
        <v>36</v>
      </c>
      <c r="B61" s="32" t="s">
        <v>145</v>
      </c>
      <c r="C61" s="33" t="n">
        <f aca="false">MOTORISTA!C61</f>
        <v>0.0003332</v>
      </c>
      <c r="D61" s="34" t="n">
        <f aca="false">D$13*C61</f>
        <v>0.621291384</v>
      </c>
      <c r="E61" s="140" t="s">
        <v>146</v>
      </c>
    </row>
    <row r="62" customFormat="false" ht="15" hidden="false" customHeight="false" outlineLevel="0" collapsed="false">
      <c r="A62" s="147"/>
      <c r="B62" s="148" t="s">
        <v>147</v>
      </c>
      <c r="C62" s="67"/>
      <c r="D62" s="149"/>
      <c r="E62" s="148" t="s">
        <v>148</v>
      </c>
    </row>
    <row r="63" customFormat="false" ht="15" hidden="false" customHeight="false" outlineLevel="0" collapsed="false">
      <c r="A63" s="31" t="s">
        <v>43</v>
      </c>
      <c r="B63" s="32" t="s">
        <v>149</v>
      </c>
      <c r="C63" s="33" t="n">
        <f aca="false">MOTORISTA!C63</f>
        <v>0.02</v>
      </c>
      <c r="D63" s="34" t="n">
        <f aca="false">D$13*C63</f>
        <v>37.2924</v>
      </c>
      <c r="E63" s="32"/>
    </row>
    <row r="64" customFormat="false" ht="15" hidden="false" customHeight="false" outlineLevel="0" collapsed="false">
      <c r="A64" s="147"/>
      <c r="B64" s="148"/>
      <c r="C64" s="166"/>
      <c r="D64" s="149"/>
      <c r="E64" s="157" t="s">
        <v>150</v>
      </c>
    </row>
    <row r="65" customFormat="false" ht="15" hidden="false" customHeight="false" outlineLevel="0" collapsed="false">
      <c r="A65" s="150" t="s">
        <v>95</v>
      </c>
      <c r="B65" s="62" t="s">
        <v>151</v>
      </c>
      <c r="C65" s="167" t="n">
        <f aca="false">MOTORISTA!C65</f>
        <v>0.0194444444444444</v>
      </c>
      <c r="D65" s="68" t="n">
        <f aca="false">D$13*C65</f>
        <v>36.2565</v>
      </c>
      <c r="E65" s="162" t="s">
        <v>152</v>
      </c>
    </row>
    <row r="66" customFormat="false" ht="15" hidden="false" customHeight="false" outlineLevel="0" collapsed="false">
      <c r="A66" s="31"/>
      <c r="B66" s="62"/>
      <c r="C66" s="168"/>
      <c r="D66" s="34"/>
      <c r="E66" s="162" t="s">
        <v>153</v>
      </c>
    </row>
    <row r="67" customFormat="false" ht="15" hidden="false" customHeight="false" outlineLevel="0" collapsed="false">
      <c r="A67" s="163" t="s">
        <v>108</v>
      </c>
      <c r="B67" s="148" t="s">
        <v>130</v>
      </c>
      <c r="C67" s="169" t="n">
        <f aca="false">MOTORISTA!C67</f>
        <v>0.00696111111111111</v>
      </c>
      <c r="D67" s="68" t="n">
        <f aca="false">D$13*C67</f>
        <v>12.979827</v>
      </c>
      <c r="E67" s="148" t="s">
        <v>154</v>
      </c>
    </row>
    <row r="68" customFormat="false" ht="15" hidden="false" customHeight="false" outlineLevel="0" collapsed="false">
      <c r="A68" s="163"/>
      <c r="B68" s="32"/>
      <c r="C68" s="169"/>
      <c r="D68" s="170"/>
      <c r="E68" s="32" t="s">
        <v>155</v>
      </c>
    </row>
    <row r="69" customFormat="false" ht="15" hidden="false" customHeight="false" outlineLevel="0" collapsed="false">
      <c r="A69" s="147"/>
      <c r="B69" s="148" t="s">
        <v>147</v>
      </c>
      <c r="C69" s="67"/>
      <c r="D69" s="149"/>
      <c r="E69" s="62" t="s">
        <v>148</v>
      </c>
    </row>
    <row r="70" customFormat="false" ht="15" hidden="false" customHeight="false" outlineLevel="0" collapsed="false">
      <c r="A70" s="31" t="s">
        <v>111</v>
      </c>
      <c r="B70" s="32" t="s">
        <v>156</v>
      </c>
      <c r="C70" s="33" t="n">
        <f aca="false">MOTORISTA!C70</f>
        <v>0.02</v>
      </c>
      <c r="D70" s="34" t="n">
        <f aca="false">D$13*C70</f>
        <v>37.2924</v>
      </c>
      <c r="E70" s="32"/>
    </row>
    <row r="71" customFormat="false" ht="15" hidden="false" customHeight="false" outlineLevel="0" collapsed="false">
      <c r="A71" s="63"/>
      <c r="B71" s="64" t="s">
        <v>157</v>
      </c>
      <c r="C71" s="65" t="n">
        <f aca="false">SUM(C58:C70)</f>
        <v>0.0709037555555556</v>
      </c>
      <c r="D71" s="66" t="n">
        <f aca="false">SUM(D58:D70)</f>
        <v>132.208560684</v>
      </c>
      <c r="E71" s="60"/>
    </row>
    <row r="72" customFormat="false" ht="15" hidden="false" customHeight="false" outlineLevel="0" collapsed="false">
      <c r="A72" s="87"/>
      <c r="B72" s="88"/>
      <c r="C72" s="145"/>
      <c r="D72" s="89"/>
      <c r="E72" s="88"/>
    </row>
    <row r="73" customFormat="false" ht="15" hidden="false" customHeight="false" outlineLevel="0" collapsed="false">
      <c r="A73" s="21"/>
      <c r="B73" s="22" t="s">
        <v>158</v>
      </c>
      <c r="C73" s="23"/>
      <c r="D73" s="24"/>
      <c r="E73" s="25"/>
    </row>
    <row r="74" customFormat="false" ht="15" hidden="false" customHeight="false" outlineLevel="0" collapsed="false">
      <c r="A74" s="171"/>
      <c r="B74" s="30"/>
      <c r="C74" s="172" t="s">
        <v>30</v>
      </c>
      <c r="D74" s="57" t="s">
        <v>31</v>
      </c>
      <c r="E74" s="30" t="s">
        <v>32</v>
      </c>
    </row>
    <row r="75" customFormat="false" ht="15" hidden="false" customHeight="false" outlineLevel="0" collapsed="false">
      <c r="A75" s="36" t="str">
        <f aca="false">MOTORISTA!A76</f>
        <v>A</v>
      </c>
      <c r="B75" s="60" t="str">
        <f aca="false">MOTORISTA!B76</f>
        <v>AUSÊNCIA POR DOENÇA</v>
      </c>
      <c r="C75" s="61" t="n">
        <f aca="false">MOTORISTA!C76</f>
        <v>0.0138888888888889</v>
      </c>
      <c r="D75" s="58" t="n">
        <f aca="false">D8*C75</f>
        <v>25.8975</v>
      </c>
      <c r="E75" s="60" t="str">
        <f aca="false">MOTORISTA!E75</f>
        <v>Leis 8.036/90 e 9.491/97</v>
      </c>
    </row>
    <row r="76" customFormat="false" ht="15" hidden="false" customHeight="false" outlineLevel="0" collapsed="false">
      <c r="A76" s="155"/>
      <c r="B76" s="148"/>
      <c r="C76" s="173"/>
      <c r="D76" s="149"/>
      <c r="E76" s="148" t="s">
        <v>162</v>
      </c>
    </row>
    <row r="77" customFormat="false" ht="15" hidden="false" customHeight="false" outlineLevel="0" collapsed="false">
      <c r="A77" s="163" t="s">
        <v>36</v>
      </c>
      <c r="B77" s="62" t="s">
        <v>163</v>
      </c>
      <c r="C77" s="169" t="n">
        <f aca="false">MOTORISTA!C78</f>
        <v>0.0002</v>
      </c>
      <c r="D77" s="68" t="n">
        <f aca="false">D$13*C77</f>
        <v>0.372924</v>
      </c>
      <c r="E77" s="62" t="s">
        <v>164</v>
      </c>
    </row>
    <row r="78" customFormat="false" ht="15" hidden="false" customHeight="false" outlineLevel="0" collapsed="false">
      <c r="A78" s="139"/>
      <c r="B78" s="32"/>
      <c r="C78" s="174"/>
      <c r="D78" s="34"/>
      <c r="E78" s="32" t="s">
        <v>165</v>
      </c>
    </row>
    <row r="79" customFormat="false" ht="15" hidden="false" customHeight="false" outlineLevel="0" collapsed="false">
      <c r="A79" s="150"/>
      <c r="B79" s="62"/>
      <c r="C79" s="167"/>
      <c r="D79" s="68"/>
      <c r="E79" s="52" t="s">
        <v>166</v>
      </c>
    </row>
    <row r="80" customFormat="false" ht="15" hidden="false" customHeight="false" outlineLevel="0" collapsed="false">
      <c r="A80" s="150" t="s">
        <v>43</v>
      </c>
      <c r="B80" s="62" t="s">
        <v>167</v>
      </c>
      <c r="C80" s="167" t="n">
        <f aca="false">MOTORISTA!C81</f>
        <v>0.00833333333333333</v>
      </c>
      <c r="D80" s="68" t="n">
        <f aca="false">D$13*C80</f>
        <v>15.5385</v>
      </c>
      <c r="E80" s="162" t="s">
        <v>168</v>
      </c>
    </row>
    <row r="81" customFormat="false" ht="15" hidden="false" customHeight="false" outlineLevel="0" collapsed="false">
      <c r="A81" s="31"/>
      <c r="B81" s="62"/>
      <c r="C81" s="168"/>
      <c r="D81" s="34"/>
      <c r="E81" s="162" t="s">
        <v>169</v>
      </c>
    </row>
    <row r="82" customFormat="false" ht="15" hidden="false" customHeight="false" outlineLevel="0" collapsed="false">
      <c r="A82" s="163" t="s">
        <v>95</v>
      </c>
      <c r="B82" s="148" t="s">
        <v>170</v>
      </c>
      <c r="C82" s="169" t="n">
        <f aca="false">MOTORISTA!C83</f>
        <v>0.00416666666666667</v>
      </c>
      <c r="D82" s="68" t="n">
        <f aca="false">D$13*C82</f>
        <v>7.76925</v>
      </c>
      <c r="E82" s="148" t="s">
        <v>171</v>
      </c>
    </row>
    <row r="83" customFormat="false" ht="15" hidden="false" customHeight="false" outlineLevel="0" collapsed="false">
      <c r="A83" s="163"/>
      <c r="B83" s="32"/>
      <c r="C83" s="169"/>
      <c r="D83" s="170"/>
      <c r="E83" s="32" t="s">
        <v>172</v>
      </c>
    </row>
    <row r="84" customFormat="false" ht="15" hidden="false" customHeight="false" outlineLevel="0" collapsed="false">
      <c r="A84" s="63"/>
      <c r="B84" s="64" t="s">
        <v>49</v>
      </c>
      <c r="C84" s="65" t="n">
        <f aca="false">SUM(C75:C83)</f>
        <v>0.0265888888888889</v>
      </c>
      <c r="D84" s="66" t="n">
        <f aca="false">SUM(D75:D83)</f>
        <v>49.578174</v>
      </c>
      <c r="E84" s="60"/>
    </row>
    <row r="85" customFormat="false" ht="15" hidden="false" customHeight="false" outlineLevel="0" collapsed="false">
      <c r="A85" s="36" t="s">
        <v>108</v>
      </c>
      <c r="B85" s="60" t="s">
        <v>173</v>
      </c>
      <c r="C85" s="67" t="n">
        <f aca="false">C84*C33</f>
        <v>0.00951882222222222</v>
      </c>
      <c r="D85" s="68" t="n">
        <f aca="false">D$13*C85</f>
        <v>17.748986292</v>
      </c>
      <c r="E85" s="148" t="s">
        <v>174</v>
      </c>
    </row>
    <row r="86" customFormat="false" ht="15" hidden="false" customHeight="false" outlineLevel="0" collapsed="false">
      <c r="A86" s="175"/>
      <c r="B86" s="176" t="s">
        <v>175</v>
      </c>
      <c r="C86" s="175"/>
      <c r="D86" s="177" t="n">
        <f aca="false">SUM(D84:D85)</f>
        <v>67.327160292</v>
      </c>
      <c r="E86" s="32" t="s">
        <v>176</v>
      </c>
    </row>
    <row r="87" customFormat="false" ht="15" hidden="false" customHeight="false" outlineLevel="0" collapsed="false">
      <c r="A87" s="43"/>
      <c r="B87" s="44"/>
      <c r="C87" s="43"/>
      <c r="D87" s="46"/>
      <c r="E87" s="52"/>
    </row>
    <row r="88" customFormat="false" ht="15" hidden="false" customHeight="false" outlineLevel="0" collapsed="false">
      <c r="A88" s="36"/>
      <c r="B88" s="64" t="s">
        <v>177</v>
      </c>
      <c r="C88" s="65"/>
      <c r="D88" s="66" t="n">
        <f aca="false">D86+D71+D53+D43+D33+D21+D13</f>
        <v>3974.555718572</v>
      </c>
      <c r="E88" s="60"/>
    </row>
    <row r="89" customFormat="false" ht="15" hidden="false" customHeight="false" outlineLevel="0" collapsed="false">
      <c r="A89" s="43"/>
      <c r="B89" s="44"/>
      <c r="C89" s="182"/>
      <c r="D89" s="46"/>
      <c r="E89" s="52"/>
    </row>
    <row r="90" customFormat="false" ht="15.75" hidden="false" customHeight="false" outlineLevel="0" collapsed="false">
      <c r="A90" s="43"/>
      <c r="B90" s="64" t="s">
        <v>178</v>
      </c>
      <c r="C90" s="65"/>
      <c r="D90" s="183" t="s">
        <v>241</v>
      </c>
      <c r="E90" s="184" t="n">
        <f aca="false">D88*D90</f>
        <v>31796.445748576</v>
      </c>
    </row>
    <row r="91" customFormat="false" ht="15" hidden="false" customHeight="false" outlineLevel="0" collapsed="false">
      <c r="A91" s="87"/>
      <c r="B91" s="88"/>
      <c r="C91" s="87"/>
      <c r="D91" s="89"/>
      <c r="E91" s="88"/>
    </row>
    <row r="92" customFormat="false" ht="15" hidden="false" customHeight="false" outlineLevel="0" collapsed="false">
      <c r="A92" s="21"/>
      <c r="B92" s="22" t="s">
        <v>29</v>
      </c>
      <c r="C92" s="23"/>
      <c r="D92" s="24"/>
      <c r="E92" s="25"/>
    </row>
    <row r="93" customFormat="false" ht="15" hidden="false" customHeight="false" outlineLevel="0" collapsed="false">
      <c r="A93" s="26"/>
      <c r="B93" s="27"/>
      <c r="C93" s="28" t="s">
        <v>30</v>
      </c>
      <c r="D93" s="29" t="s">
        <v>31</v>
      </c>
      <c r="E93" s="30" t="s">
        <v>32</v>
      </c>
    </row>
    <row r="94" customFormat="false" ht="15" hidden="false" customHeight="false" outlineLevel="0" collapsed="false">
      <c r="A94" s="31" t="s">
        <v>33</v>
      </c>
      <c r="B94" s="32" t="s">
        <v>34</v>
      </c>
      <c r="C94" s="33" t="n">
        <v>0.0137</v>
      </c>
      <c r="D94" s="34" t="n">
        <f aca="false">E90*C94</f>
        <v>435.611306755491</v>
      </c>
      <c r="E94" s="35" t="s">
        <v>35</v>
      </c>
    </row>
    <row r="95" customFormat="false" ht="15" hidden="false" customHeight="false" outlineLevel="0" collapsed="false">
      <c r="A95" s="36" t="s">
        <v>36</v>
      </c>
      <c r="B95" s="32" t="s">
        <v>37</v>
      </c>
      <c r="C95" s="33" t="n">
        <v>0.01</v>
      </c>
      <c r="D95" s="58" t="n">
        <f aca="false">(E90+D94)*C95</f>
        <v>322.320570553315</v>
      </c>
      <c r="E95" s="35" t="s">
        <v>38</v>
      </c>
    </row>
    <row r="96" customFormat="false" ht="15" hidden="false" customHeight="false" outlineLevel="0" collapsed="false">
      <c r="A96" s="147"/>
      <c r="B96" s="38" t="s">
        <v>39</v>
      </c>
      <c r="C96" s="39"/>
      <c r="D96" s="40" t="n">
        <f aca="false">SUM(D94:D95)</f>
        <v>757.931877308806</v>
      </c>
      <c r="E96" s="41"/>
    </row>
    <row r="97" customFormat="false" ht="15" hidden="false" customHeight="false" outlineLevel="0" collapsed="false">
      <c r="A97" s="141" t="s">
        <v>180</v>
      </c>
      <c r="B97" s="185" t="s">
        <v>181</v>
      </c>
      <c r="C97" s="186"/>
      <c r="D97" s="187"/>
      <c r="E97" s="188"/>
    </row>
    <row r="98" customFormat="false" ht="15" hidden="false" customHeight="false" outlineLevel="0" collapsed="false">
      <c r="A98" s="43"/>
      <c r="B98" s="44"/>
      <c r="C98" s="45"/>
      <c r="D98" s="46"/>
      <c r="E98" s="47"/>
    </row>
    <row r="99" customFormat="false" ht="15" hidden="false" customHeight="false" outlineLevel="0" collapsed="false">
      <c r="A99" s="48"/>
      <c r="B99" s="49" t="s">
        <v>41</v>
      </c>
      <c r="C99" s="50"/>
      <c r="D99" s="29" t="n">
        <f aca="false">(E90+D96)/(1-6.65%)</f>
        <v>34873.4629093571</v>
      </c>
      <c r="E99" s="51"/>
    </row>
    <row r="100" customFormat="false" ht="15" hidden="false" customHeight="false" outlineLevel="0" collapsed="false">
      <c r="A100" s="87"/>
      <c r="B100" s="88"/>
      <c r="C100" s="145"/>
      <c r="D100" s="89"/>
      <c r="E100" s="189"/>
    </row>
    <row r="101" customFormat="false" ht="15" hidden="false" customHeight="false" outlineLevel="0" collapsed="false">
      <c r="A101" s="21"/>
      <c r="B101" s="22" t="s">
        <v>42</v>
      </c>
      <c r="C101" s="54"/>
      <c r="D101" s="55"/>
      <c r="E101" s="56"/>
    </row>
    <row r="102" customFormat="false" ht="15" hidden="false" customHeight="false" outlineLevel="0" collapsed="false">
      <c r="A102" s="26"/>
      <c r="B102" s="27"/>
      <c r="C102" s="28" t="s">
        <v>30</v>
      </c>
      <c r="D102" s="57" t="s">
        <v>31</v>
      </c>
      <c r="E102" s="30" t="s">
        <v>32</v>
      </c>
    </row>
    <row r="103" customFormat="false" ht="15" hidden="false" customHeight="false" outlineLevel="0" collapsed="false">
      <c r="A103" s="31" t="s">
        <v>43</v>
      </c>
      <c r="B103" s="32" t="s">
        <v>44</v>
      </c>
      <c r="C103" s="33"/>
      <c r="D103" s="58"/>
      <c r="E103" s="59" t="s">
        <v>45</v>
      </c>
    </row>
    <row r="104" customFormat="false" ht="15" hidden="false" customHeight="false" outlineLevel="0" collapsed="false">
      <c r="A104" s="36"/>
      <c r="B104" s="60" t="s">
        <v>46</v>
      </c>
      <c r="C104" s="61" t="n">
        <v>0.0065</v>
      </c>
      <c r="D104" s="58" t="n">
        <f aca="false">$D$99*C104</f>
        <v>226.677508910821</v>
      </c>
      <c r="E104" s="62"/>
    </row>
    <row r="105" customFormat="false" ht="15" hidden="false" customHeight="false" outlineLevel="0" collapsed="false">
      <c r="A105" s="36"/>
      <c r="B105" s="60" t="s">
        <v>47</v>
      </c>
      <c r="C105" s="61" t="n">
        <v>0.03</v>
      </c>
      <c r="D105" s="58" t="n">
        <f aca="false">$D$99*C105</f>
        <v>1046.20388728071</v>
      </c>
      <c r="E105" s="62"/>
    </row>
    <row r="106" customFormat="false" ht="15" hidden="false" customHeight="false" outlineLevel="0" collapsed="false">
      <c r="A106" s="36"/>
      <c r="B106" s="60" t="s">
        <v>48</v>
      </c>
      <c r="C106" s="61" t="n">
        <v>0.03</v>
      </c>
      <c r="D106" s="58" t="n">
        <f aca="false">$D$99*C106</f>
        <v>1046.20388728071</v>
      </c>
      <c r="E106" s="62"/>
    </row>
    <row r="107" customFormat="false" ht="15" hidden="false" customHeight="false" outlineLevel="0" collapsed="false">
      <c r="A107" s="36"/>
      <c r="B107" s="60"/>
      <c r="C107" s="61"/>
      <c r="D107" s="58"/>
      <c r="E107" s="62"/>
    </row>
    <row r="108" customFormat="false" ht="15" hidden="false" customHeight="false" outlineLevel="0" collapsed="false">
      <c r="A108" s="63"/>
      <c r="B108" s="64" t="s">
        <v>49</v>
      </c>
      <c r="C108" s="65" t="n">
        <f aca="false">SUM(C104:C107)</f>
        <v>0.0665</v>
      </c>
      <c r="D108" s="66" t="n">
        <f aca="false">SUM(D104:D107)</f>
        <v>2319.08528347224</v>
      </c>
      <c r="E108" s="32"/>
    </row>
    <row r="109" customFormat="false" ht="15" hidden="false" customHeight="false" outlineLevel="0" collapsed="false">
      <c r="A109" s="36"/>
      <c r="B109" s="60"/>
      <c r="C109" s="67"/>
      <c r="D109" s="68"/>
      <c r="E109" s="60"/>
    </row>
    <row r="110" customFormat="false" ht="15" hidden="false" customHeight="false" outlineLevel="0" collapsed="false">
      <c r="A110" s="36"/>
      <c r="B110" s="64" t="s">
        <v>50</v>
      </c>
      <c r="C110" s="36"/>
      <c r="D110" s="66" t="n">
        <f aca="false">D108+D99</f>
        <v>37192.5481928293</v>
      </c>
      <c r="E110" s="60"/>
    </row>
    <row r="111" customFormat="false" ht="15" hidden="false" customHeight="false" outlineLevel="0" collapsed="false">
      <c r="A111" s="36"/>
      <c r="B111" s="64"/>
      <c r="C111" s="36"/>
      <c r="D111" s="66"/>
      <c r="E111" s="60"/>
    </row>
    <row r="112" customFormat="false" ht="15" hidden="false" customHeight="false" outlineLevel="0" collapsed="false">
      <c r="A112" s="36"/>
      <c r="B112" s="64"/>
      <c r="C112" s="36"/>
      <c r="D112" s="66"/>
      <c r="E112" s="60"/>
    </row>
    <row r="113" customFormat="false" ht="15" hidden="false" customHeight="false" outlineLevel="0" collapsed="false">
      <c r="A113" s="36"/>
      <c r="B113" s="64" t="s">
        <v>51</v>
      </c>
      <c r="C113" s="36" t="n">
        <v>12</v>
      </c>
      <c r="D113" s="66" t="n">
        <f aca="false">D110*C113</f>
        <v>446310.578313952</v>
      </c>
      <c r="E113" s="60"/>
    </row>
    <row r="114" customFormat="false" ht="15" hidden="false" customHeight="false" outlineLevel="0" collapsed="false">
      <c r="A114" s="124"/>
      <c r="B114" s="121"/>
      <c r="C114" s="124"/>
      <c r="D114" s="123"/>
      <c r="E114" s="108"/>
    </row>
    <row r="115" customFormat="false" ht="15.75" hidden="false" customHeight="false" outlineLevel="0" collapsed="false">
      <c r="A115" s="124"/>
      <c r="B115" s="190" t="s">
        <v>182</v>
      </c>
      <c r="C115" s="124"/>
      <c r="D115" s="123"/>
      <c r="E115" s="108"/>
    </row>
    <row r="116" s="80" customFormat="true" ht="15" hidden="false" customHeight="false" outlineLevel="0" collapsed="false"/>
    <row r="117" s="80" customFormat="true" ht="15" hidden="false" customHeight="false" outlineLevel="0" collapsed="false">
      <c r="D117" s="226"/>
    </row>
    <row r="118" s="80" customFormat="true" ht="15" hidden="false" customHeight="false" outlineLevel="0" collapsed="false"/>
    <row r="119" s="80" customFormat="true" ht="15" hidden="false" customHeight="false" outlineLevel="0" collapsed="false"/>
    <row r="120" s="80" customFormat="true" ht="15" hidden="false" customHeight="false" outlineLevel="0" collapsed="false"/>
    <row r="121" s="80" customFormat="true" ht="15" hidden="false" customHeight="false" outlineLevel="0" collapsed="false"/>
    <row r="122" s="80" customFormat="true" ht="15" hidden="false" customHeight="false" outlineLevel="0" collapsed="false"/>
    <row r="123" s="80" customFormat="true" ht="15" hidden="false" customHeight="false" outlineLevel="0" collapsed="false"/>
    <row r="124" s="80" customFormat="true" ht="15" hidden="false" customHeight="false" outlineLevel="0" collapsed="false"/>
    <row r="125" s="80" customFormat="true" ht="15" hidden="false" customHeight="false" outlineLevel="0" collapsed="false"/>
    <row r="126" s="80" customFormat="true" ht="15" hidden="false" customHeight="false" outlineLevel="0" collapsed="false"/>
    <row r="127" s="80" customFormat="true" ht="15" hidden="false" customHeight="false" outlineLevel="0" collapsed="false"/>
    <row r="128" s="80" customFormat="true" ht="15" hidden="false" customHeight="false" outlineLevel="0" collapsed="false"/>
    <row r="129" s="80" customFormat="true" ht="15" hidden="false" customHeight="false" outlineLevel="0" collapsed="false"/>
    <row r="130" s="80" customFormat="true" ht="15" hidden="false" customHeight="false" outlineLevel="0" collapsed="false"/>
    <row r="131" s="80" customFormat="true" ht="15" hidden="false" customHeight="false" outlineLevel="0" collapsed="false"/>
    <row r="132" s="80" customFormat="true" ht="15" hidden="false" customHeight="false" outlineLevel="0" collapsed="false"/>
    <row r="133" s="80" customFormat="true" ht="15" hidden="false" customHeight="false" outlineLevel="0" collapsed="false"/>
    <row r="134" s="80" customFormat="true" ht="15" hidden="false" customHeight="false" outlineLevel="0" collapsed="false"/>
    <row r="135" s="80" customFormat="true" ht="15" hidden="false" customHeight="false" outlineLevel="0" collapsed="false"/>
    <row r="136" s="80" customFormat="true" ht="15" hidden="false" customHeight="false" outlineLevel="0" collapsed="false"/>
    <row r="137" s="80" customFormat="true" ht="15" hidden="false" customHeight="false" outlineLevel="0" collapsed="false"/>
    <row r="138" s="80" customFormat="true" ht="15" hidden="false" customHeight="false" outlineLevel="0" collapsed="false"/>
    <row r="139" s="80" customFormat="true" ht="15" hidden="false" customHeight="false" outlineLevel="0" collapsed="false"/>
    <row r="140" s="80" customFormat="true" ht="15" hidden="false" customHeight="false" outlineLevel="0" collapsed="false"/>
    <row r="141" s="80" customFormat="true" ht="15" hidden="false" customHeight="false" outlineLevel="0" collapsed="false"/>
    <row r="142" s="80" customFormat="true" ht="15" hidden="false" customHeight="false" outlineLevel="0" collapsed="false"/>
    <row r="143" s="80" customFormat="true" ht="15" hidden="false" customHeight="false" outlineLevel="0" collapsed="false"/>
    <row r="144" s="80" customFormat="true" ht="15" hidden="false" customHeight="false" outlineLevel="0" collapsed="false"/>
    <row r="145" s="80" customFormat="true" ht="15" hidden="false" customHeight="false" outlineLevel="0" collapsed="false"/>
    <row r="146" s="80" customFormat="true" ht="15" hidden="false" customHeight="false" outlineLevel="0" collapsed="false"/>
    <row r="147" s="80" customFormat="true" ht="15" hidden="false" customHeight="false" outlineLevel="0" collapsed="false"/>
    <row r="148" s="80" customFormat="true" ht="15" hidden="false" customHeight="false" outlineLevel="0" collapsed="false"/>
    <row r="149" s="80" customFormat="true" ht="15" hidden="false" customHeight="false" outlineLevel="0" collapsed="false"/>
    <row r="150" s="80" customFormat="true" ht="15" hidden="false" customHeight="false" outlineLevel="0" collapsed="false"/>
    <row r="151" s="80" customFormat="true" ht="15" hidden="false" customHeight="false" outlineLevel="0" collapsed="false"/>
    <row r="152" s="80" customFormat="true" ht="15" hidden="false" customHeight="false" outlineLevel="0" collapsed="false"/>
    <row r="153" s="80" customFormat="true" ht="15" hidden="false" customHeight="false" outlineLevel="0" collapsed="false"/>
    <row r="154" s="80" customFormat="true" ht="15" hidden="false" customHeight="false" outlineLevel="0" collapsed="false"/>
    <row r="155" s="80" customFormat="true" ht="15" hidden="false" customHeight="false" outlineLevel="0" collapsed="false"/>
    <row r="156" s="80" customFormat="true" ht="15" hidden="false" customHeight="false" outlineLevel="0" collapsed="false"/>
    <row r="157" s="80" customFormat="true" ht="15" hidden="false" customHeight="false" outlineLevel="0" collapsed="false"/>
    <row r="158" s="80" customFormat="true" ht="15" hidden="false" customHeight="false" outlineLevel="0" collapsed="false"/>
    <row r="159" s="80" customFormat="true" ht="15" hidden="false" customHeight="false" outlineLevel="0" collapsed="false"/>
    <row r="160" s="80" customFormat="true" ht="15" hidden="false" customHeight="false" outlineLevel="0" collapsed="false"/>
    <row r="161" s="80" customFormat="true" ht="15" hidden="false" customHeight="false" outlineLevel="0" collapsed="false"/>
    <row r="162" s="80" customFormat="true" ht="15" hidden="false" customHeight="false" outlineLevel="0" collapsed="false"/>
    <row r="163" s="80" customFormat="true" ht="15" hidden="false" customHeight="false" outlineLevel="0" collapsed="false"/>
    <row r="164" s="80" customFormat="true" ht="15" hidden="false" customHeight="false" outlineLevel="0" collapsed="false"/>
    <row r="165" s="80" customFormat="true" ht="15" hidden="false" customHeight="false" outlineLevel="0" collapsed="false"/>
    <row r="166" s="80" customFormat="true" ht="15" hidden="false" customHeight="false" outlineLevel="0" collapsed="false"/>
    <row r="167" s="80" customFormat="true" ht="15" hidden="false" customHeight="false" outlineLevel="0" collapsed="false"/>
    <row r="168" s="80" customFormat="true" ht="15" hidden="false" customHeight="false" outlineLevel="0" collapsed="false"/>
    <row r="169" s="80" customFormat="true" ht="15" hidden="false" customHeight="false" outlineLevel="0" collapsed="false"/>
    <row r="170" s="80" customFormat="true" ht="15" hidden="false" customHeight="false" outlineLevel="0" collapsed="false"/>
    <row r="171" s="80" customFormat="true" ht="15" hidden="false" customHeight="false" outlineLevel="0" collapsed="false"/>
    <row r="172" s="80" customFormat="true" ht="15" hidden="false" customHeight="false" outlineLevel="0" collapsed="false"/>
    <row r="173" s="80" customFormat="true" ht="15" hidden="false" customHeight="false" outlineLevel="0" collapsed="false"/>
    <row r="174" s="80" customFormat="true" ht="15" hidden="false" customHeight="false" outlineLevel="0" collapsed="false"/>
    <row r="175" s="80" customFormat="true" ht="15" hidden="false" customHeight="false" outlineLevel="0" collapsed="false"/>
    <row r="176" s="80" customFormat="true" ht="15" hidden="false" customHeight="false" outlineLevel="0" collapsed="false"/>
    <row r="177" s="80" customFormat="true" ht="15" hidden="false" customHeight="false" outlineLevel="0" collapsed="false"/>
    <row r="178" s="80" customFormat="true" ht="15" hidden="false" customHeight="false" outlineLevel="0" collapsed="false"/>
    <row r="179" s="80" customFormat="true" ht="15" hidden="false" customHeight="false" outlineLevel="0" collapsed="false"/>
    <row r="180" s="80" customFormat="true" ht="15" hidden="false" customHeight="false" outlineLevel="0" collapsed="false"/>
    <row r="181" s="80" customFormat="true" ht="15" hidden="false" customHeight="false" outlineLevel="0" collapsed="false"/>
    <row r="182" s="80" customFormat="true" ht="15" hidden="false" customHeight="false" outlineLevel="0" collapsed="false"/>
    <row r="183" s="80" customFormat="true" ht="15" hidden="false" customHeight="false" outlineLevel="0" collapsed="false"/>
    <row r="184" s="80" customFormat="true" ht="15" hidden="false" customHeight="false" outlineLevel="0" collapsed="false"/>
    <row r="185" s="80" customFormat="true" ht="15" hidden="false" customHeight="false" outlineLevel="0" collapsed="false"/>
    <row r="186" s="80" customFormat="true" ht="15" hidden="false" customHeight="false" outlineLevel="0" collapsed="false"/>
    <row r="187" s="80" customFormat="true" ht="15" hidden="false" customHeight="false" outlineLevel="0" collapsed="false"/>
    <row r="188" s="80" customFormat="true" ht="15" hidden="false" customHeight="false" outlineLevel="0" collapsed="false"/>
    <row r="189" s="80" customFormat="true" ht="15" hidden="false" customHeight="false" outlineLevel="0" collapsed="false"/>
    <row r="190" s="80" customFormat="true" ht="15" hidden="false" customHeight="false" outlineLevel="0" collapsed="false"/>
    <row r="191" s="80" customFormat="true" ht="15" hidden="false" customHeight="false" outlineLevel="0" collapsed="false"/>
    <row r="192" s="80" customFormat="true" ht="15" hidden="false" customHeight="false" outlineLevel="0" collapsed="false"/>
    <row r="193" s="80" customFormat="true" ht="15" hidden="false" customHeight="false" outlineLevel="0" collapsed="false"/>
    <row r="194" s="80" customFormat="true" ht="15" hidden="false" customHeight="false" outlineLevel="0" collapsed="false"/>
    <row r="195" s="80" customFormat="true" ht="15" hidden="false" customHeight="false" outlineLevel="0" collapsed="false"/>
    <row r="196" s="80" customFormat="true" ht="15" hidden="false" customHeight="false" outlineLevel="0" collapsed="false"/>
    <row r="197" s="80" customFormat="true" ht="15" hidden="false" customHeight="false" outlineLevel="0" collapsed="false"/>
    <row r="198" s="80" customFormat="true" ht="15" hidden="false" customHeight="false" outlineLevel="0" collapsed="false"/>
    <row r="199" s="80" customFormat="true" ht="15" hidden="false" customHeight="false" outlineLevel="0" collapsed="false"/>
    <row r="200" s="80" customFormat="true" ht="15" hidden="false" customHeight="false" outlineLevel="0" collapsed="false"/>
    <row r="201" s="80" customFormat="true" ht="15" hidden="false" customHeight="false" outlineLevel="0" collapsed="false"/>
    <row r="202" s="80" customFormat="true" ht="15" hidden="false" customHeight="false" outlineLevel="0" collapsed="false"/>
    <row r="203" s="80" customFormat="true" ht="15" hidden="false" customHeight="false" outlineLevel="0" collapsed="false"/>
    <row r="204" s="80" customFormat="true" ht="15" hidden="false" customHeight="false" outlineLevel="0" collapsed="false"/>
    <row r="205" s="80" customFormat="true" ht="15" hidden="false" customHeight="false" outlineLevel="0" collapsed="false"/>
    <row r="206" s="80" customFormat="true" ht="15" hidden="false" customHeight="false" outlineLevel="0" collapsed="false"/>
    <row r="207" s="80" customFormat="true" ht="15" hidden="false" customHeight="false" outlineLevel="0" collapsed="false"/>
    <row r="208" s="80" customFormat="true" ht="15" hidden="false" customHeight="false" outlineLevel="0" collapsed="false"/>
    <row r="209" s="80" customFormat="true" ht="15" hidden="false" customHeight="false" outlineLevel="0" collapsed="false"/>
    <row r="210" s="80" customFormat="true" ht="15" hidden="false" customHeight="false" outlineLevel="0" collapsed="false"/>
    <row r="211" s="80" customFormat="true" ht="15" hidden="false" customHeight="false" outlineLevel="0" collapsed="false"/>
    <row r="212" s="80" customFormat="true" ht="15" hidden="false" customHeight="false" outlineLevel="0" collapsed="false"/>
    <row r="213" s="80" customFormat="true" ht="15" hidden="false" customHeight="false" outlineLevel="0" collapsed="false"/>
    <row r="214" s="80" customFormat="true" ht="15" hidden="false" customHeight="false" outlineLevel="0" collapsed="false"/>
    <row r="215" s="80" customFormat="true" ht="15" hidden="false" customHeight="false" outlineLevel="0" collapsed="false"/>
    <row r="216" s="80" customFormat="true" ht="15" hidden="false" customHeight="false" outlineLevel="0" collapsed="false"/>
    <row r="217" s="80" customFormat="true" ht="15" hidden="false" customHeight="false" outlineLevel="0" collapsed="false"/>
    <row r="218" s="80" customFormat="true" ht="15" hidden="false" customHeight="false" outlineLevel="0" collapsed="false"/>
    <row r="219" s="80" customFormat="true" ht="15" hidden="false" customHeight="false" outlineLevel="0" collapsed="false"/>
    <row r="220" s="80" customFormat="true" ht="15" hidden="false" customHeight="false" outlineLevel="0" collapsed="false"/>
    <row r="221" s="80" customFormat="true" ht="15" hidden="false" customHeight="false" outlineLevel="0" collapsed="false"/>
    <row r="222" s="80" customFormat="true" ht="15" hidden="false" customHeight="false" outlineLevel="0" collapsed="false"/>
    <row r="223" s="80" customFormat="true" ht="15" hidden="false" customHeight="false" outlineLevel="0" collapsed="false"/>
    <row r="224" s="80" customFormat="true" ht="15" hidden="false" customHeight="false" outlineLevel="0" collapsed="false"/>
    <row r="225" s="80" customFormat="true" ht="15" hidden="false" customHeight="false" outlineLevel="0" collapsed="false"/>
    <row r="226" s="80" customFormat="true" ht="15" hidden="false" customHeight="false" outlineLevel="0" collapsed="false"/>
    <row r="227" s="80" customFormat="true" ht="15" hidden="false" customHeight="false" outlineLevel="0" collapsed="false"/>
    <row r="228" s="80" customFormat="true" ht="15" hidden="false" customHeight="false" outlineLevel="0" collapsed="false"/>
    <row r="229" s="80" customFormat="true" ht="15" hidden="false" customHeight="false" outlineLevel="0" collapsed="false"/>
    <row r="230" s="80" customFormat="true" ht="15" hidden="false" customHeight="false" outlineLevel="0" collapsed="false"/>
    <row r="231" s="80" customFormat="true" ht="15" hidden="false" customHeight="false" outlineLevel="0" collapsed="false"/>
    <row r="232" s="80" customFormat="true" ht="15" hidden="false" customHeight="false" outlineLevel="0" collapsed="false"/>
    <row r="233" s="80" customFormat="true" ht="15" hidden="false" customHeight="false" outlineLevel="0" collapsed="false"/>
    <row r="234" s="80" customFormat="true" ht="15" hidden="false" customHeight="false" outlineLevel="0" collapsed="false"/>
    <row r="235" s="80" customFormat="true" ht="15" hidden="false" customHeight="false" outlineLevel="0" collapsed="false"/>
    <row r="236" s="80" customFormat="true" ht="15" hidden="false" customHeight="false" outlineLevel="0" collapsed="false"/>
    <row r="237" s="80" customFormat="true" ht="15" hidden="false" customHeight="false" outlineLevel="0" collapsed="false"/>
    <row r="238" s="80" customFormat="true" ht="15" hidden="false" customHeight="false" outlineLevel="0" collapsed="false"/>
    <row r="239" s="80" customFormat="true" ht="15" hidden="false" customHeight="false" outlineLevel="0" collapsed="false"/>
    <row r="240" s="80" customFormat="true" ht="15" hidden="false" customHeight="false" outlineLevel="0" collapsed="false"/>
    <row r="241" s="80" customFormat="true" ht="15" hidden="false" customHeight="false" outlineLevel="0" collapsed="false"/>
    <row r="242" s="80" customFormat="true" ht="15" hidden="false" customHeight="false" outlineLevel="0" collapsed="false"/>
    <row r="243" s="80" customFormat="true" ht="15" hidden="false" customHeight="false" outlineLevel="0" collapsed="false"/>
    <row r="244" s="80" customFormat="true" ht="15" hidden="false" customHeight="false" outlineLevel="0" collapsed="false"/>
    <row r="245" s="80" customFormat="true" ht="15" hidden="false" customHeight="false" outlineLevel="0" collapsed="false"/>
    <row r="246" s="80" customFormat="true" ht="15" hidden="false" customHeight="false" outlineLevel="0" collapsed="false"/>
    <row r="247" s="80" customFormat="true" ht="15" hidden="false" customHeight="false" outlineLevel="0" collapsed="false"/>
    <row r="248" s="80" customFormat="true" ht="15" hidden="false" customHeight="false" outlineLevel="0" collapsed="false"/>
    <row r="249" s="80" customFormat="true" ht="15" hidden="false" customHeight="false" outlineLevel="0" collapsed="false"/>
    <row r="250" s="80" customFormat="true" ht="15" hidden="false" customHeight="false" outlineLevel="0" collapsed="false"/>
    <row r="251" s="80" customFormat="true" ht="15" hidden="false" customHeight="false" outlineLevel="0" collapsed="false"/>
    <row r="252" s="80" customFormat="true" ht="15" hidden="false" customHeight="false" outlineLevel="0" collapsed="false"/>
    <row r="253" s="80" customFormat="true" ht="15" hidden="false" customHeight="false" outlineLevel="0" collapsed="false"/>
    <row r="254" s="80" customFormat="true" ht="15" hidden="false" customHeight="false" outlineLevel="0" collapsed="false"/>
    <row r="255" s="80" customFormat="true" ht="15" hidden="false" customHeight="false" outlineLevel="0" collapsed="false"/>
    <row r="256" s="80" customFormat="true" ht="15" hidden="false" customHeight="false" outlineLevel="0" collapsed="false"/>
    <row r="257" s="80" customFormat="true" ht="15" hidden="false" customHeight="false" outlineLevel="0" collapsed="false"/>
    <row r="258" s="80" customFormat="true" ht="15" hidden="false" customHeight="false" outlineLevel="0" collapsed="false"/>
    <row r="259" s="80" customFormat="true" ht="15" hidden="false" customHeight="false" outlineLevel="0" collapsed="false"/>
    <row r="260" s="80" customFormat="true" ht="15" hidden="false" customHeight="false" outlineLevel="0" collapsed="false"/>
    <row r="261" s="80" customFormat="true" ht="15" hidden="false" customHeight="false" outlineLevel="0" collapsed="false"/>
    <row r="262" s="80" customFormat="true" ht="15" hidden="false" customHeight="false" outlineLevel="0" collapsed="false"/>
    <row r="263" s="80" customFormat="true" ht="15" hidden="false" customHeight="false" outlineLevel="0" collapsed="false"/>
    <row r="264" s="80" customFormat="true" ht="15" hidden="false" customHeight="false" outlineLevel="0" collapsed="false"/>
    <row r="265" s="80" customFormat="true" ht="15" hidden="false" customHeight="false" outlineLevel="0" collapsed="false"/>
    <row r="266" s="80" customFormat="true" ht="15" hidden="false" customHeight="false" outlineLevel="0" collapsed="false"/>
    <row r="267" s="80" customFormat="true" ht="15" hidden="false" customHeight="false" outlineLevel="0" collapsed="false"/>
    <row r="268" s="80" customFormat="true" ht="15" hidden="false" customHeight="false" outlineLevel="0" collapsed="false"/>
    <row r="269" s="80" customFormat="true" ht="15" hidden="false" customHeight="false" outlineLevel="0" collapsed="false"/>
    <row r="270" s="80" customFormat="true" ht="15" hidden="false" customHeight="false" outlineLevel="0" collapsed="false"/>
    <row r="271" s="80" customFormat="true" ht="15" hidden="false" customHeight="false" outlineLevel="0" collapsed="false"/>
    <row r="272" s="80" customFormat="true" ht="15" hidden="false" customHeight="false" outlineLevel="0" collapsed="false"/>
    <row r="273" s="80" customFormat="true" ht="15" hidden="false" customHeight="false" outlineLevel="0" collapsed="false"/>
    <row r="274" s="80" customFormat="true" ht="15" hidden="false" customHeight="false" outlineLevel="0" collapsed="false"/>
    <row r="275" s="80" customFormat="true" ht="15" hidden="false" customHeight="false" outlineLevel="0" collapsed="false"/>
    <row r="276" s="80" customFormat="true" ht="15" hidden="false" customHeight="false" outlineLevel="0" collapsed="false"/>
    <row r="277" s="80" customFormat="true" ht="15" hidden="false" customHeight="false" outlineLevel="0" collapsed="false"/>
    <row r="278" s="80" customFormat="true" ht="15" hidden="false" customHeight="false" outlineLevel="0" collapsed="false"/>
    <row r="279" s="80" customFormat="true" ht="15" hidden="false" customHeight="false" outlineLevel="0" collapsed="false"/>
    <row r="280" s="80" customFormat="true" ht="15" hidden="false" customHeight="false" outlineLevel="0" collapsed="false"/>
    <row r="281" s="80" customFormat="true" ht="15" hidden="false" customHeight="false" outlineLevel="0" collapsed="false"/>
    <row r="282" s="80" customFormat="true" ht="15" hidden="false" customHeight="false" outlineLevel="0" collapsed="false"/>
    <row r="283" s="80" customFormat="true" ht="15" hidden="false" customHeight="false" outlineLevel="0" collapsed="false"/>
    <row r="284" s="80" customFormat="true" ht="15" hidden="false" customHeight="false" outlineLevel="0" collapsed="false"/>
    <row r="285" s="80" customFormat="true" ht="15" hidden="false" customHeight="false" outlineLevel="0" collapsed="false"/>
    <row r="286" s="80" customFormat="true" ht="15" hidden="false" customHeight="false" outlineLevel="0" collapsed="false"/>
    <row r="287" s="80" customFormat="true" ht="15" hidden="false" customHeight="false" outlineLevel="0" collapsed="false"/>
    <row r="288" s="80" customFormat="true" ht="15" hidden="false" customHeight="false" outlineLevel="0" collapsed="false"/>
    <row r="289" s="80" customFormat="true" ht="15" hidden="false" customHeight="false" outlineLevel="0" collapsed="false"/>
    <row r="290" s="80" customFormat="true" ht="15" hidden="false" customHeight="false" outlineLevel="0" collapsed="false"/>
    <row r="291" s="80" customFormat="true" ht="15" hidden="false" customHeight="false" outlineLevel="0" collapsed="false"/>
    <row r="292" s="80" customFormat="true" ht="15" hidden="false" customHeight="false" outlineLevel="0" collapsed="false"/>
    <row r="293" s="80" customFormat="true" ht="15" hidden="false" customHeight="false" outlineLevel="0" collapsed="false"/>
    <row r="294" s="80" customFormat="true" ht="15" hidden="false" customHeight="false" outlineLevel="0" collapsed="false"/>
    <row r="295" s="80" customFormat="true" ht="15" hidden="false" customHeight="false" outlineLevel="0" collapsed="false"/>
    <row r="296" s="80" customFormat="true" ht="15" hidden="false" customHeight="false" outlineLevel="0" collapsed="false"/>
    <row r="297" s="80" customFormat="true" ht="15" hidden="false" customHeight="false" outlineLevel="0" collapsed="false"/>
    <row r="298" s="80" customFormat="true" ht="15" hidden="false" customHeight="false" outlineLevel="0" collapsed="false"/>
    <row r="299" s="80" customFormat="true" ht="15" hidden="false" customHeight="false" outlineLevel="0" collapsed="false"/>
    <row r="300" s="80" customFormat="true" ht="15" hidden="false" customHeight="false" outlineLevel="0" collapsed="false"/>
    <row r="301" s="80" customFormat="true" ht="15" hidden="false" customHeight="false" outlineLevel="0" collapsed="false"/>
    <row r="302" s="80" customFormat="true" ht="15" hidden="false" customHeight="false" outlineLevel="0" collapsed="false"/>
    <row r="303" s="80" customFormat="true" ht="15" hidden="false" customHeight="false" outlineLevel="0" collapsed="false"/>
    <row r="304" s="80" customFormat="true" ht="15" hidden="false" customHeight="false" outlineLevel="0" collapsed="false"/>
    <row r="305" s="80" customFormat="true" ht="15" hidden="false" customHeight="false" outlineLevel="0" collapsed="false"/>
    <row r="306" s="80" customFormat="true" ht="15" hidden="false" customHeight="false" outlineLevel="0" collapsed="false"/>
    <row r="307" s="80" customFormat="true" ht="15" hidden="false" customHeight="false" outlineLevel="0" collapsed="false"/>
    <row r="308" s="80" customFormat="true" ht="15" hidden="false" customHeight="false" outlineLevel="0" collapsed="false"/>
    <row r="309" s="80" customFormat="true" ht="15" hidden="false" customHeight="false" outlineLevel="0" collapsed="false"/>
    <row r="310" s="80" customFormat="true" ht="15" hidden="false" customHeight="false" outlineLevel="0" collapsed="false"/>
    <row r="311" s="80" customFormat="true" ht="15" hidden="false" customHeight="false" outlineLevel="0" collapsed="false"/>
    <row r="312" s="80" customFormat="true" ht="15" hidden="false" customHeight="false" outlineLevel="0" collapsed="false"/>
    <row r="313" s="80" customFormat="true" ht="15" hidden="false" customHeight="false" outlineLevel="0" collapsed="false"/>
    <row r="314" s="80" customFormat="true" ht="15" hidden="false" customHeight="false" outlineLevel="0" collapsed="false"/>
    <row r="315" s="80" customFormat="true" ht="15" hidden="false" customHeight="false" outlineLevel="0" collapsed="false"/>
    <row r="316" s="80" customFormat="true" ht="15" hidden="false" customHeight="false" outlineLevel="0" collapsed="false"/>
    <row r="317" s="80" customFormat="true" ht="15" hidden="false" customHeight="false" outlineLevel="0" collapsed="false"/>
    <row r="318" s="80" customFormat="true" ht="15" hidden="false" customHeight="false" outlineLevel="0" collapsed="false"/>
    <row r="319" s="80" customFormat="true" ht="15" hidden="false" customHeight="false" outlineLevel="0" collapsed="false"/>
    <row r="320" s="80" customFormat="true" ht="15" hidden="false" customHeight="false" outlineLevel="0" collapsed="false"/>
    <row r="321" s="80" customFormat="true" ht="15" hidden="false" customHeight="false" outlineLevel="0" collapsed="false"/>
    <row r="322" s="80" customFormat="true" ht="15" hidden="false" customHeight="false" outlineLevel="0" collapsed="false"/>
    <row r="323" s="80" customFormat="true" ht="15" hidden="false" customHeight="false" outlineLevel="0" collapsed="false"/>
    <row r="324" s="80" customFormat="true" ht="15" hidden="false" customHeight="false" outlineLevel="0" collapsed="false"/>
    <row r="325" s="80" customFormat="true" ht="15" hidden="false" customHeight="false" outlineLevel="0" collapsed="false"/>
    <row r="326" s="80" customFormat="true" ht="15" hidden="false" customHeight="false" outlineLevel="0" collapsed="false"/>
    <row r="327" s="80" customFormat="true" ht="15" hidden="false" customHeight="false" outlineLevel="0" collapsed="false"/>
    <row r="328" s="80" customFormat="true" ht="15" hidden="false" customHeight="false" outlineLevel="0" collapsed="false"/>
  </sheetData>
  <mergeCells count="3">
    <mergeCell ref="A1:E1"/>
    <mergeCell ref="A2:E2"/>
    <mergeCell ref="A3:E3"/>
  </mergeCells>
  <printOptions headings="false" gridLines="false" gridLinesSet="true" horizontalCentered="false" verticalCentered="false"/>
  <pageMargins left="0.118055555555556" right="0.118055555555556"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N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B4" activeCellId="0" sqref="B4"/>
    </sheetView>
  </sheetViews>
  <sheetFormatPr defaultColWidth="9.13671875" defaultRowHeight="13.8"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6.29"/>
    <col collapsed="false" customWidth="true" hidden="false" outlineLevel="0" max="5" min="5" style="80" width="43.29"/>
    <col collapsed="false" customWidth="false" hidden="false" outlineLevel="0" max="1024" min="6" style="80" width="9.13"/>
  </cols>
  <sheetData>
    <row r="1" customFormat="false" ht="16.5" hidden="false" customHeight="false" outlineLevel="0" collapsed="false">
      <c r="A1" s="82"/>
      <c r="B1" s="82"/>
      <c r="C1" s="82"/>
      <c r="D1" s="82"/>
      <c r="E1" s="82"/>
    </row>
    <row r="2" customFormat="false" ht="13.8" hidden="false" customHeight="false" outlineLevel="0" collapsed="false">
      <c r="A2" s="83" t="s">
        <v>242</v>
      </c>
      <c r="B2" s="83"/>
      <c r="C2" s="83"/>
      <c r="D2" s="83"/>
      <c r="E2" s="83"/>
    </row>
    <row r="3" customFormat="false" ht="22.5" hidden="false" customHeight="true" outlineLevel="0" collapsed="false">
      <c r="A3" s="84" t="s">
        <v>75</v>
      </c>
      <c r="B3" s="84"/>
      <c r="C3" s="84"/>
      <c r="D3" s="84"/>
      <c r="E3" s="84"/>
    </row>
    <row r="4" customFormat="false" ht="13.8" hidden="false" customHeight="false" outlineLevel="0" collapsed="false">
      <c r="A4" s="87"/>
      <c r="B4" s="85" t="s">
        <v>20</v>
      </c>
      <c r="C4" s="91" t="s">
        <v>78</v>
      </c>
      <c r="D4" s="316" t="s">
        <v>214</v>
      </c>
      <c r="E4" s="86" t="s">
        <v>215</v>
      </c>
    </row>
    <row r="5" customFormat="false" ht="13.8" hidden="false" customHeight="false" outlineLevel="0" collapsed="false">
      <c r="A5" s="93"/>
      <c r="B5" s="94" t="s">
        <v>80</v>
      </c>
      <c r="C5" s="95"/>
      <c r="D5" s="95"/>
      <c r="E5" s="90" t="s">
        <v>216</v>
      </c>
    </row>
    <row r="6" customFormat="false" ht="13.8" hidden="false" customHeight="false" outlineLevel="0" collapsed="false">
      <c r="A6" s="85" t="n">
        <v>1</v>
      </c>
      <c r="B6" s="97" t="s">
        <v>81</v>
      </c>
      <c r="C6" s="85"/>
      <c r="D6" s="98" t="s">
        <v>31</v>
      </c>
      <c r="E6" s="90" t="s">
        <v>32</v>
      </c>
    </row>
    <row r="7" customFormat="false" ht="13.8" hidden="false" customHeight="false" outlineLevel="0" collapsed="false">
      <c r="A7" s="99"/>
      <c r="B7" s="100"/>
      <c r="C7" s="101"/>
      <c r="D7" s="102"/>
      <c r="E7" s="104" t="s">
        <v>82</v>
      </c>
    </row>
    <row r="8" customFormat="false" ht="13.8" hidden="false" customHeight="false" outlineLevel="0" collapsed="false">
      <c r="A8" s="103" t="s">
        <v>33</v>
      </c>
      <c r="B8" s="104" t="s">
        <v>83</v>
      </c>
      <c r="C8" s="105"/>
      <c r="D8" s="106" t="n">
        <v>3099.54</v>
      </c>
      <c r="E8" s="104"/>
    </row>
    <row r="9" customFormat="false" ht="13.8" hidden="false" customHeight="false" outlineLevel="0" collapsed="false">
      <c r="A9" s="194"/>
      <c r="B9" s="129"/>
      <c r="C9" s="195"/>
      <c r="D9" s="196"/>
      <c r="E9" s="129"/>
    </row>
    <row r="10" customFormat="false" ht="13.8" hidden="false" customHeight="false" outlineLevel="0" collapsed="false">
      <c r="A10" s="103" t="s">
        <v>36</v>
      </c>
      <c r="B10" s="104" t="s">
        <v>85</v>
      </c>
      <c r="C10" s="99"/>
      <c r="D10" s="102"/>
      <c r="E10" s="100"/>
    </row>
    <row r="11" customFormat="false" ht="13.8" hidden="false" customHeight="false" outlineLevel="0" collapsed="false">
      <c r="A11" s="197"/>
      <c r="B11" s="198"/>
      <c r="C11" s="199"/>
      <c r="D11" s="200"/>
      <c r="E11" s="198"/>
    </row>
    <row r="12" customFormat="false" ht="13.8" hidden="false" customHeight="false" outlineLevel="0" collapsed="false">
      <c r="A12" s="202"/>
      <c r="B12" s="114"/>
      <c r="C12" s="202"/>
      <c r="D12" s="203"/>
      <c r="E12" s="114"/>
    </row>
    <row r="13" customFormat="false" ht="13.8" hidden="false" customHeight="false" outlineLevel="0" collapsed="false">
      <c r="A13" s="93" t="s">
        <v>86</v>
      </c>
      <c r="B13" s="204" t="s">
        <v>87</v>
      </c>
      <c r="C13" s="205"/>
      <c r="D13" s="206" t="n">
        <f aca="false">D8+D11</f>
        <v>3099.54</v>
      </c>
      <c r="E13" s="207"/>
    </row>
    <row r="14" customFormat="false" ht="13.8" hidden="false" customHeight="false" outlineLevel="0" collapsed="false">
      <c r="A14" s="87"/>
      <c r="B14" s="88"/>
      <c r="C14" s="87"/>
      <c r="D14" s="89"/>
      <c r="E14" s="88"/>
    </row>
    <row r="15" customFormat="false" ht="13.8" hidden="false" customHeight="false" outlineLevel="0" collapsed="false">
      <c r="A15" s="115"/>
      <c r="B15" s="116" t="s">
        <v>88</v>
      </c>
      <c r="C15" s="117"/>
      <c r="D15" s="118"/>
      <c r="E15" s="119"/>
    </row>
    <row r="16" customFormat="false" ht="13.8" hidden="false" customHeight="false" outlineLevel="0" collapsed="false">
      <c r="A16" s="120"/>
      <c r="B16" s="121" t="s">
        <v>89</v>
      </c>
      <c r="C16" s="122" t="s">
        <v>30</v>
      </c>
      <c r="D16" s="123" t="s">
        <v>31</v>
      </c>
      <c r="E16" s="121" t="s">
        <v>32</v>
      </c>
    </row>
    <row r="17" customFormat="false" ht="13.8" hidden="false" customHeight="false" outlineLevel="0" collapsed="false">
      <c r="A17" s="124" t="s">
        <v>33</v>
      </c>
      <c r="B17" s="108" t="s">
        <v>193</v>
      </c>
      <c r="C17" s="125"/>
      <c r="D17" s="110" t="n">
        <f aca="false">((2*22)*4)-(D13*6%)</f>
        <v>-9.97239999999999</v>
      </c>
      <c r="E17" s="108" t="s">
        <v>91</v>
      </c>
    </row>
    <row r="18" customFormat="false" ht="13.8" hidden="false" customHeight="false" outlineLevel="0" collapsed="false">
      <c r="A18" s="124" t="s">
        <v>36</v>
      </c>
      <c r="B18" s="108" t="s">
        <v>200</v>
      </c>
      <c r="C18" s="125" t="n">
        <v>0</v>
      </c>
      <c r="D18" s="110" t="n">
        <v>0</v>
      </c>
      <c r="E18" s="108"/>
      <c r="H18" s="208"/>
    </row>
    <row r="19" customFormat="false" ht="13.8" hidden="false" customHeight="false" outlineLevel="0" collapsed="false">
      <c r="A19" s="124" t="s">
        <v>43</v>
      </c>
      <c r="B19" s="108" t="s">
        <v>94</v>
      </c>
      <c r="C19" s="125" t="n">
        <v>0</v>
      </c>
      <c r="D19" s="110" t="n">
        <v>43.66</v>
      </c>
      <c r="E19" s="108"/>
    </row>
    <row r="20" customFormat="false" ht="13.8" hidden="false" customHeight="false" outlineLevel="0" collapsed="false">
      <c r="A20" s="124" t="s">
        <v>95</v>
      </c>
      <c r="B20" s="108" t="s">
        <v>96</v>
      </c>
      <c r="C20" s="125"/>
      <c r="D20" s="110" t="n">
        <v>5</v>
      </c>
      <c r="E20" s="108"/>
    </row>
    <row r="21" customFormat="false" ht="13.8" hidden="false" customHeight="false" outlineLevel="0" collapsed="false">
      <c r="A21" s="127"/>
      <c r="B21" s="121" t="s">
        <v>97</v>
      </c>
      <c r="C21" s="128" t="n">
        <f aca="false">SUM(C17:C20)</f>
        <v>0</v>
      </c>
      <c r="D21" s="123" t="n">
        <f aca="false">SUM(D18:D20)</f>
        <v>48.66</v>
      </c>
      <c r="E21" s="108"/>
    </row>
    <row r="22" customFormat="false" ht="13.8" hidden="false" customHeight="false" outlineLevel="0" collapsed="false">
      <c r="A22" s="87"/>
      <c r="B22" s="88"/>
      <c r="C22" s="87"/>
      <c r="D22" s="89"/>
      <c r="E22" s="88"/>
    </row>
    <row r="23" customFormat="false" ht="13.8" hidden="false" customHeight="false" outlineLevel="0" collapsed="false">
      <c r="A23" s="115"/>
      <c r="B23" s="116" t="s">
        <v>98</v>
      </c>
      <c r="C23" s="117"/>
      <c r="D23" s="118"/>
      <c r="E23" s="119"/>
    </row>
    <row r="24" customFormat="false" ht="13.8" hidden="false" customHeight="false" outlineLevel="0" collapsed="false">
      <c r="A24" s="120"/>
      <c r="B24" s="121" t="s">
        <v>99</v>
      </c>
      <c r="C24" s="122" t="s">
        <v>30</v>
      </c>
      <c r="D24" s="123" t="s">
        <v>31</v>
      </c>
      <c r="E24" s="121" t="s">
        <v>32</v>
      </c>
    </row>
    <row r="25" customFormat="false" ht="13.8" hidden="false" customHeight="false" outlineLevel="0" collapsed="false">
      <c r="A25" s="124" t="s">
        <v>33</v>
      </c>
      <c r="B25" s="108" t="s">
        <v>100</v>
      </c>
      <c r="C25" s="125" t="n">
        <v>0.2</v>
      </c>
      <c r="D25" s="110" t="n">
        <f aca="false">D13*C25</f>
        <v>619.908</v>
      </c>
      <c r="E25" s="108" t="s">
        <v>101</v>
      </c>
    </row>
    <row r="26" customFormat="false" ht="13.8" hidden="false" customHeight="false" outlineLevel="0" collapsed="false">
      <c r="A26" s="124" t="s">
        <v>36</v>
      </c>
      <c r="B26" s="108" t="s">
        <v>102</v>
      </c>
      <c r="C26" s="125" t="n">
        <v>0.08</v>
      </c>
      <c r="D26" s="110" t="n">
        <f aca="false">D$13*C26</f>
        <v>247.9632</v>
      </c>
      <c r="E26" s="108" t="s">
        <v>103</v>
      </c>
    </row>
    <row r="27" customFormat="false" ht="13.8" hidden="false" customHeight="false" outlineLevel="0" collapsed="false">
      <c r="A27" s="124" t="s">
        <v>43</v>
      </c>
      <c r="B27" s="108" t="s">
        <v>104</v>
      </c>
      <c r="C27" s="125" t="n">
        <v>0.025</v>
      </c>
      <c r="D27" s="110" t="n">
        <f aca="false">D$13*C27</f>
        <v>77.4885</v>
      </c>
      <c r="E27" s="108" t="s">
        <v>105</v>
      </c>
    </row>
    <row r="28" customFormat="false" ht="13.8" hidden="false" customHeight="false" outlineLevel="0" collapsed="false">
      <c r="A28" s="124" t="s">
        <v>95</v>
      </c>
      <c r="B28" s="108" t="s">
        <v>106</v>
      </c>
      <c r="C28" s="125" t="n">
        <v>0.01</v>
      </c>
      <c r="D28" s="110" t="n">
        <f aca="false">D$13*C28</f>
        <v>30.9954</v>
      </c>
      <c r="E28" s="108" t="s">
        <v>107</v>
      </c>
    </row>
    <row r="29" customFormat="false" ht="13.8" hidden="false" customHeight="false" outlineLevel="0" collapsed="false">
      <c r="A29" s="124" t="s">
        <v>108</v>
      </c>
      <c r="B29" s="108" t="s">
        <v>109</v>
      </c>
      <c r="C29" s="125" t="n">
        <v>0.025</v>
      </c>
      <c r="D29" s="110" t="n">
        <f aca="false">D$13*C29</f>
        <v>77.4885</v>
      </c>
      <c r="E29" s="108" t="s">
        <v>110</v>
      </c>
    </row>
    <row r="30" customFormat="false" ht="13.8" hidden="false" customHeight="false" outlineLevel="0" collapsed="false">
      <c r="A30" s="124" t="s">
        <v>111</v>
      </c>
      <c r="B30" s="108" t="s">
        <v>112</v>
      </c>
      <c r="C30" s="125" t="n">
        <v>0.002</v>
      </c>
      <c r="D30" s="110" t="n">
        <f aca="false">D$13*C30</f>
        <v>6.19908</v>
      </c>
      <c r="E30" s="108" t="s">
        <v>113</v>
      </c>
    </row>
    <row r="31" customFormat="false" ht="13.8" hidden="false" customHeight="false" outlineLevel="0" collapsed="false">
      <c r="A31" s="124" t="s">
        <v>114</v>
      </c>
      <c r="B31" s="108" t="s">
        <v>115</v>
      </c>
      <c r="C31" s="125" t="n">
        <v>0.006</v>
      </c>
      <c r="D31" s="110" t="n">
        <f aca="false">D$13*C31</f>
        <v>18.59724</v>
      </c>
      <c r="E31" s="108" t="s">
        <v>116</v>
      </c>
    </row>
    <row r="32" customFormat="false" ht="13.8" hidden="false" customHeight="false" outlineLevel="0" collapsed="false">
      <c r="A32" s="36" t="s">
        <v>117</v>
      </c>
      <c r="B32" s="60" t="s">
        <v>118</v>
      </c>
      <c r="C32" s="61" t="n">
        <f aca="false">JORNALISTA!C32</f>
        <v>0.01</v>
      </c>
      <c r="D32" s="58" t="n">
        <f aca="false">D$13*C32</f>
        <v>30.9954</v>
      </c>
      <c r="E32" s="60" t="s">
        <v>119</v>
      </c>
    </row>
    <row r="33" customFormat="false" ht="13.8" hidden="false" customHeight="false" outlineLevel="0" collapsed="false">
      <c r="A33" s="36"/>
      <c r="B33" s="64" t="s">
        <v>120</v>
      </c>
      <c r="C33" s="65" t="n">
        <f aca="false">SUM(C25:C32)</f>
        <v>0.358</v>
      </c>
      <c r="D33" s="66" t="n">
        <f aca="false">SUM(D25:D32)</f>
        <v>1109.63532</v>
      </c>
      <c r="E33" s="60"/>
    </row>
    <row r="34" customFormat="false" ht="13.8" hidden="false" customHeight="false" outlineLevel="0" collapsed="false">
      <c r="A34" s="87"/>
      <c r="B34" s="88"/>
      <c r="C34" s="87"/>
      <c r="D34" s="89"/>
      <c r="E34" s="88"/>
    </row>
    <row r="35" customFormat="false" ht="13.8" hidden="false" customHeight="false" outlineLevel="0" collapsed="false">
      <c r="A35" s="115"/>
      <c r="B35" s="116" t="s">
        <v>121</v>
      </c>
      <c r="C35" s="117"/>
      <c r="D35" s="118"/>
      <c r="E35" s="119"/>
    </row>
    <row r="36" customFormat="false" ht="13.8" hidden="false" customHeight="false" outlineLevel="0" collapsed="false">
      <c r="A36" s="120"/>
      <c r="B36" s="121"/>
      <c r="C36" s="122" t="s">
        <v>30</v>
      </c>
      <c r="D36" s="123" t="s">
        <v>31</v>
      </c>
      <c r="E36" s="121" t="s">
        <v>32</v>
      </c>
    </row>
    <row r="37" customFormat="false" ht="13.8" hidden="false" customHeight="false" outlineLevel="0" collapsed="false">
      <c r="A37" s="124" t="s">
        <v>33</v>
      </c>
      <c r="B37" s="108" t="s">
        <v>122</v>
      </c>
      <c r="C37" s="125" t="n">
        <v>0.0833</v>
      </c>
      <c r="D37" s="110" t="n">
        <f aca="false">D$13*C37</f>
        <v>258.191682</v>
      </c>
      <c r="E37" s="108" t="s">
        <v>123</v>
      </c>
    </row>
    <row r="38" customFormat="false" ht="13.8" hidden="false" customHeight="false" outlineLevel="0" collapsed="false">
      <c r="A38" s="124" t="s">
        <v>36</v>
      </c>
      <c r="B38" s="129" t="s">
        <v>124</v>
      </c>
      <c r="C38" s="130" t="n">
        <v>0.0833</v>
      </c>
      <c r="D38" s="110" t="n">
        <f aca="false">D$13*C38</f>
        <v>258.191682</v>
      </c>
      <c r="E38" s="131" t="s">
        <v>125</v>
      </c>
    </row>
    <row r="39" customFormat="false" ht="13.8" hidden="false" customHeight="false" outlineLevel="0" collapsed="false">
      <c r="A39" s="124" t="s">
        <v>43</v>
      </c>
      <c r="B39" s="108" t="s">
        <v>126</v>
      </c>
      <c r="C39" s="125" t="n">
        <v>0.0278</v>
      </c>
      <c r="D39" s="110" t="n">
        <f aca="false">D$13*C39</f>
        <v>86.167212</v>
      </c>
      <c r="E39" s="108" t="s">
        <v>127</v>
      </c>
    </row>
    <row r="40" customFormat="false" ht="13.8" hidden="false" customHeight="false" outlineLevel="0" collapsed="false">
      <c r="A40" s="132"/>
      <c r="B40" s="133" t="s">
        <v>128</v>
      </c>
      <c r="C40" s="134" t="n">
        <f aca="false">SUM(C37:C39)</f>
        <v>0.1944</v>
      </c>
      <c r="D40" s="135" t="n">
        <f aca="false">SUM(D37:D39)</f>
        <v>602.550576</v>
      </c>
      <c r="E40" s="100"/>
    </row>
    <row r="41" customFormat="false" ht="13.8" hidden="false" customHeight="false" outlineLevel="0" collapsed="false">
      <c r="A41" s="136"/>
      <c r="B41" s="100"/>
      <c r="C41" s="137"/>
      <c r="D41" s="102"/>
      <c r="E41" s="138" t="s">
        <v>129</v>
      </c>
    </row>
    <row r="42" customFormat="false" ht="13.8" hidden="false" customHeight="false" outlineLevel="0" collapsed="false">
      <c r="A42" s="139" t="s">
        <v>43</v>
      </c>
      <c r="B42" s="32" t="s">
        <v>130</v>
      </c>
      <c r="C42" s="33" t="n">
        <f aca="false">C40*C33</f>
        <v>0.0695952</v>
      </c>
      <c r="D42" s="34" t="n">
        <f aca="false">D$13*C42</f>
        <v>215.713106208</v>
      </c>
      <c r="E42" s="140" t="s">
        <v>131</v>
      </c>
    </row>
    <row r="43" customFormat="false" ht="13.8" hidden="false" customHeight="false" outlineLevel="0" collapsed="false">
      <c r="A43" s="141"/>
      <c r="B43" s="142" t="s">
        <v>132</v>
      </c>
      <c r="C43" s="143" t="n">
        <f aca="false">SUM(C40:C42)</f>
        <v>0.2639952</v>
      </c>
      <c r="D43" s="144" t="n">
        <f aca="false">SUM(D40:D42)</f>
        <v>818.263682208</v>
      </c>
      <c r="E43" s="60"/>
    </row>
    <row r="44" customFormat="false" ht="13.8" hidden="false" customHeight="false" outlineLevel="0" collapsed="false">
      <c r="A44" s="87"/>
      <c r="B44" s="88"/>
      <c r="C44" s="145"/>
      <c r="D44" s="89"/>
      <c r="E44" s="88"/>
    </row>
    <row r="45" customFormat="false" ht="13.8" hidden="false" customHeight="false" outlineLevel="0" collapsed="false">
      <c r="A45" s="21"/>
      <c r="B45" s="22" t="s">
        <v>133</v>
      </c>
      <c r="C45" s="23"/>
      <c r="D45" s="24"/>
      <c r="E45" s="25"/>
    </row>
    <row r="46" customFormat="false" ht="13.8" hidden="false" customHeight="false" outlineLevel="0" collapsed="false">
      <c r="A46" s="37"/>
      <c r="B46" s="38"/>
      <c r="C46" s="146" t="s">
        <v>30</v>
      </c>
      <c r="D46" s="40" t="s">
        <v>31</v>
      </c>
      <c r="E46" s="38" t="s">
        <v>32</v>
      </c>
    </row>
    <row r="47" customFormat="false" ht="13.8" hidden="false" customHeight="false" outlineLevel="0" collapsed="false">
      <c r="A47" s="147" t="s">
        <v>33</v>
      </c>
      <c r="B47" s="148" t="s">
        <v>134</v>
      </c>
      <c r="C47" s="67" t="n">
        <v>0.0007</v>
      </c>
      <c r="D47" s="149" t="n">
        <f aca="false">D$13*C47</f>
        <v>2.169678</v>
      </c>
      <c r="E47" s="148" t="s">
        <v>135</v>
      </c>
    </row>
    <row r="48" customFormat="false" ht="13.8" hidden="false" customHeight="false" outlineLevel="0" collapsed="false">
      <c r="A48" s="150"/>
      <c r="B48" s="62"/>
      <c r="C48" s="39"/>
      <c r="D48" s="68"/>
      <c r="E48" s="62" t="s">
        <v>136</v>
      </c>
    </row>
    <row r="49" customFormat="false" ht="13.8" hidden="false" customHeight="false" outlineLevel="0" collapsed="false">
      <c r="A49" s="31"/>
      <c r="B49" s="32"/>
      <c r="C49" s="33"/>
      <c r="D49" s="34"/>
      <c r="E49" s="32" t="s">
        <v>137</v>
      </c>
    </row>
    <row r="50" customFormat="false" ht="13.8" hidden="false" customHeight="false" outlineLevel="0" collapsed="false">
      <c r="A50" s="151"/>
      <c r="B50" s="152" t="s">
        <v>128</v>
      </c>
      <c r="C50" s="153" t="n">
        <f aca="false">SUM(C47:C49)</f>
        <v>0.0007</v>
      </c>
      <c r="D50" s="154" t="n">
        <f aca="false">SUM(D47:D49)</f>
        <v>2.169678</v>
      </c>
      <c r="E50" s="62"/>
    </row>
    <row r="51" customFormat="false" ht="13.8" hidden="false" customHeight="false" outlineLevel="0" collapsed="false">
      <c r="A51" s="155"/>
      <c r="B51" s="156"/>
      <c r="C51" s="67"/>
      <c r="D51" s="149"/>
      <c r="E51" s="157" t="s">
        <v>129</v>
      </c>
    </row>
    <row r="52" customFormat="false" ht="13.8" hidden="false" customHeight="false" outlineLevel="0" collapsed="false">
      <c r="A52" s="139" t="s">
        <v>36</v>
      </c>
      <c r="B52" s="158" t="s">
        <v>130</v>
      </c>
      <c r="C52" s="33" t="n">
        <f aca="false">C50*C33</f>
        <v>0.0002506</v>
      </c>
      <c r="D52" s="34" t="n">
        <f aca="false">D$13*C52</f>
        <v>0.776744724</v>
      </c>
      <c r="E52" s="140" t="s">
        <v>211</v>
      </c>
    </row>
    <row r="53" customFormat="false" ht="13.8" hidden="false" customHeight="false" outlineLevel="0" collapsed="false">
      <c r="A53" s="159"/>
      <c r="B53" s="142" t="s">
        <v>138</v>
      </c>
      <c r="C53" s="143" t="n">
        <f aca="false">SUM(C50:C52)</f>
        <v>0.0009506</v>
      </c>
      <c r="D53" s="144" t="n">
        <f aca="false">SUM(D50:D52)</f>
        <v>2.946422724</v>
      </c>
      <c r="E53" s="60"/>
    </row>
    <row r="54" customFormat="false" ht="13.8" hidden="false" customHeight="false" outlineLevel="0" collapsed="false">
      <c r="A54" s="87"/>
      <c r="B54" s="88"/>
      <c r="C54" s="87"/>
      <c r="D54" s="89"/>
      <c r="E54" s="88"/>
    </row>
    <row r="55" customFormat="false" ht="13.8" hidden="false" customHeight="false" outlineLevel="0" collapsed="false">
      <c r="A55" s="21"/>
      <c r="B55" s="22" t="s">
        <v>139</v>
      </c>
      <c r="C55" s="23"/>
      <c r="D55" s="24"/>
      <c r="E55" s="25"/>
    </row>
    <row r="56" customFormat="false" ht="13.8" hidden="false" customHeight="false" outlineLevel="0" collapsed="false">
      <c r="A56" s="21"/>
      <c r="B56" s="38"/>
      <c r="C56" s="160" t="s">
        <v>30</v>
      </c>
      <c r="D56" s="57" t="s">
        <v>31</v>
      </c>
      <c r="E56" s="27" t="s">
        <v>32</v>
      </c>
    </row>
    <row r="57" customFormat="false" ht="13.8" hidden="false" customHeight="false" outlineLevel="0" collapsed="false">
      <c r="A57" s="155"/>
      <c r="B57" s="148"/>
      <c r="C57" s="147"/>
      <c r="D57" s="161"/>
      <c r="E57" s="162" t="s">
        <v>140</v>
      </c>
    </row>
    <row r="58" customFormat="false" ht="13.8" hidden="false" customHeight="false" outlineLevel="0" collapsed="false">
      <c r="A58" s="163" t="s">
        <v>33</v>
      </c>
      <c r="B58" s="62" t="s">
        <v>141</v>
      </c>
      <c r="C58" s="39" t="n">
        <f aca="false">5%*8.33%</f>
        <v>0.004165</v>
      </c>
      <c r="D58" s="164" t="n">
        <f aca="false">D$13*C58</f>
        <v>12.9095841</v>
      </c>
      <c r="E58" s="162" t="s">
        <v>142</v>
      </c>
    </row>
    <row r="59" customFormat="false" ht="13.8" hidden="false" customHeight="false" outlineLevel="0" collapsed="false">
      <c r="A59" s="139"/>
      <c r="B59" s="32"/>
      <c r="C59" s="33"/>
      <c r="D59" s="165"/>
      <c r="E59" s="140" t="s">
        <v>143</v>
      </c>
    </row>
    <row r="60" customFormat="false" ht="13.8" hidden="false" customHeight="false" outlineLevel="0" collapsed="false">
      <c r="A60" s="150"/>
      <c r="B60" s="62"/>
      <c r="C60" s="39"/>
      <c r="D60" s="68"/>
      <c r="E60" s="157" t="s">
        <v>144</v>
      </c>
    </row>
    <row r="61" customFormat="false" ht="13.8" hidden="false" customHeight="false" outlineLevel="0" collapsed="false">
      <c r="A61" s="31" t="s">
        <v>36</v>
      </c>
      <c r="B61" s="32" t="s">
        <v>145</v>
      </c>
      <c r="C61" s="33" t="n">
        <f aca="false">C58*8%</f>
        <v>0.0003332</v>
      </c>
      <c r="D61" s="34" t="n">
        <f aca="false">D$13*C61</f>
        <v>1.032766728</v>
      </c>
      <c r="E61" s="140" t="s">
        <v>146</v>
      </c>
    </row>
    <row r="62" customFormat="false" ht="13.8" hidden="false" customHeight="false" outlineLevel="0" collapsed="false">
      <c r="A62" s="147"/>
      <c r="B62" s="148" t="s">
        <v>147</v>
      </c>
      <c r="C62" s="67"/>
      <c r="D62" s="149"/>
      <c r="E62" s="148" t="s">
        <v>148</v>
      </c>
    </row>
    <row r="63" customFormat="false" ht="13.8" hidden="false" customHeight="false" outlineLevel="0" collapsed="false">
      <c r="A63" s="31" t="s">
        <v>43</v>
      </c>
      <c r="B63" s="32" t="s">
        <v>149</v>
      </c>
      <c r="C63" s="33" t="n">
        <v>0.02</v>
      </c>
      <c r="D63" s="34" t="n">
        <f aca="false">D$13*C63</f>
        <v>61.9908</v>
      </c>
      <c r="E63" s="32"/>
    </row>
    <row r="64" customFormat="false" ht="13.8" hidden="false" customHeight="false" outlineLevel="0" collapsed="false">
      <c r="A64" s="147"/>
      <c r="B64" s="148"/>
      <c r="C64" s="166"/>
      <c r="D64" s="149"/>
      <c r="E64" s="157" t="s">
        <v>150</v>
      </c>
    </row>
    <row r="65" customFormat="false" ht="13.8" hidden="false" customHeight="false" outlineLevel="0" collapsed="false">
      <c r="A65" s="150" t="s">
        <v>95</v>
      </c>
      <c r="B65" s="62" t="s">
        <v>151</v>
      </c>
      <c r="C65" s="167" t="n">
        <f aca="false">(7/30)/12</f>
        <v>0.0194444444444444</v>
      </c>
      <c r="D65" s="68" t="n">
        <f aca="false">D$13*C65</f>
        <v>60.2688333333333</v>
      </c>
      <c r="E65" s="162" t="s">
        <v>152</v>
      </c>
    </row>
    <row r="66" customFormat="false" ht="13.8" hidden="false" customHeight="false" outlineLevel="0" collapsed="false">
      <c r="A66" s="31"/>
      <c r="B66" s="62"/>
      <c r="C66" s="168"/>
      <c r="D66" s="34"/>
      <c r="E66" s="162" t="s">
        <v>153</v>
      </c>
    </row>
    <row r="67" customFormat="false" ht="13.8" hidden="false" customHeight="false" outlineLevel="0" collapsed="false">
      <c r="A67" s="163" t="s">
        <v>108</v>
      </c>
      <c r="B67" s="148" t="s">
        <v>130</v>
      </c>
      <c r="C67" s="169" t="n">
        <f aca="false">C65*C33</f>
        <v>0.00696111111111111</v>
      </c>
      <c r="D67" s="68" t="n">
        <f aca="false">D$13*C67</f>
        <v>21.5762423333333</v>
      </c>
      <c r="E67" s="148" t="s">
        <v>154</v>
      </c>
    </row>
    <row r="68" customFormat="false" ht="13.8" hidden="false" customHeight="false" outlineLevel="0" collapsed="false">
      <c r="A68" s="163"/>
      <c r="B68" s="32"/>
      <c r="C68" s="169"/>
      <c r="D68" s="170"/>
      <c r="E68" s="32" t="s">
        <v>155</v>
      </c>
    </row>
    <row r="69" customFormat="false" ht="13.8" hidden="false" customHeight="false" outlineLevel="0" collapsed="false">
      <c r="A69" s="147"/>
      <c r="B69" s="148" t="s">
        <v>147</v>
      </c>
      <c r="C69" s="67"/>
      <c r="D69" s="149"/>
      <c r="E69" s="62" t="s">
        <v>148</v>
      </c>
    </row>
    <row r="70" customFormat="false" ht="13.8" hidden="false" customHeight="false" outlineLevel="0" collapsed="false">
      <c r="A70" s="31" t="s">
        <v>111</v>
      </c>
      <c r="B70" s="32" t="s">
        <v>156</v>
      </c>
      <c r="C70" s="33" t="n">
        <v>0.02</v>
      </c>
      <c r="D70" s="34" t="n">
        <f aca="false">D$13*C70</f>
        <v>61.9908</v>
      </c>
      <c r="E70" s="32"/>
    </row>
    <row r="71" customFormat="false" ht="13.8" hidden="false" customHeight="false" outlineLevel="0" collapsed="false">
      <c r="A71" s="63"/>
      <c r="B71" s="64" t="s">
        <v>157</v>
      </c>
      <c r="C71" s="65" t="n">
        <f aca="false">SUM(C58:C70)</f>
        <v>0.0709037555555556</v>
      </c>
      <c r="D71" s="66" t="n">
        <f aca="false">SUM(D58:D70)</f>
        <v>219.769026494667</v>
      </c>
      <c r="E71" s="60"/>
    </row>
    <row r="72" customFormat="false" ht="13.8" hidden="false" customHeight="false" outlineLevel="0" collapsed="false">
      <c r="A72" s="87"/>
      <c r="B72" s="88"/>
      <c r="C72" s="145"/>
      <c r="D72" s="89"/>
      <c r="E72" s="88"/>
    </row>
    <row r="73" customFormat="false" ht="13.8" hidden="false" customHeight="false" outlineLevel="0" collapsed="false">
      <c r="A73" s="21"/>
      <c r="B73" s="22" t="s">
        <v>158</v>
      </c>
      <c r="C73" s="23"/>
      <c r="D73" s="24"/>
      <c r="E73" s="25"/>
    </row>
    <row r="74" customFormat="false" ht="13.8" hidden="false" customHeight="false" outlineLevel="0" collapsed="false">
      <c r="A74" s="171"/>
      <c r="B74" s="30"/>
      <c r="C74" s="172" t="s">
        <v>30</v>
      </c>
      <c r="D74" s="57" t="s">
        <v>31</v>
      </c>
      <c r="E74" s="30" t="s">
        <v>32</v>
      </c>
    </row>
    <row r="75" customFormat="false" ht="13.8" hidden="false" customHeight="false" outlineLevel="0" collapsed="false">
      <c r="A75" s="150"/>
      <c r="B75" s="62"/>
      <c r="C75" s="39"/>
      <c r="D75" s="68"/>
      <c r="E75" s="157" t="s">
        <v>144</v>
      </c>
    </row>
    <row r="76" customFormat="false" ht="13.8" hidden="false" customHeight="false" outlineLevel="0" collapsed="false">
      <c r="A76" s="150" t="s">
        <v>33</v>
      </c>
      <c r="B76" s="62" t="s">
        <v>160</v>
      </c>
      <c r="C76" s="39" t="n">
        <f aca="false">(5/30)/12</f>
        <v>0.0138888888888889</v>
      </c>
      <c r="D76" s="68" t="n">
        <f aca="false">D$13*C76</f>
        <v>43.0491666666667</v>
      </c>
      <c r="E76" s="162" t="s">
        <v>161</v>
      </c>
    </row>
    <row r="77" customFormat="false" ht="13.8" hidden="false" customHeight="false" outlineLevel="0" collapsed="false">
      <c r="A77" s="155"/>
      <c r="B77" s="148"/>
      <c r="C77" s="173"/>
      <c r="D77" s="149"/>
      <c r="E77" s="148" t="s">
        <v>162</v>
      </c>
    </row>
    <row r="78" customFormat="false" ht="13.8" hidden="false" customHeight="false" outlineLevel="0" collapsed="false">
      <c r="A78" s="163" t="s">
        <v>36</v>
      </c>
      <c r="B78" s="62" t="s">
        <v>163</v>
      </c>
      <c r="C78" s="169" t="n">
        <v>0.00021</v>
      </c>
      <c r="D78" s="68" t="n">
        <f aca="false">D$13*C78</f>
        <v>0.6509034</v>
      </c>
      <c r="E78" s="62" t="s">
        <v>164</v>
      </c>
    </row>
    <row r="79" customFormat="false" ht="13.8" hidden="false" customHeight="false" outlineLevel="0" collapsed="false">
      <c r="A79" s="139"/>
      <c r="B79" s="32"/>
      <c r="C79" s="174"/>
      <c r="D79" s="34"/>
      <c r="E79" s="32" t="s">
        <v>165</v>
      </c>
    </row>
    <row r="80" customFormat="false" ht="13.8" hidden="false" customHeight="false" outlineLevel="0" collapsed="false">
      <c r="A80" s="150"/>
      <c r="B80" s="62"/>
      <c r="C80" s="167"/>
      <c r="D80" s="68"/>
      <c r="E80" s="52" t="s">
        <v>166</v>
      </c>
    </row>
    <row r="81" customFormat="false" ht="13.8" hidden="false" customHeight="false" outlineLevel="0" collapsed="false">
      <c r="A81" s="150" t="s">
        <v>43</v>
      </c>
      <c r="B81" s="62" t="s">
        <v>167</v>
      </c>
      <c r="C81" s="167" t="n">
        <f aca="false">(3/30)/12</f>
        <v>0.00833333333333333</v>
      </c>
      <c r="D81" s="68" t="n">
        <f aca="false">D$13*C81</f>
        <v>25.8295</v>
      </c>
      <c r="E81" s="162" t="s">
        <v>168</v>
      </c>
    </row>
    <row r="82" customFormat="false" ht="13.8" hidden="false" customHeight="false" outlineLevel="0" collapsed="false">
      <c r="A82" s="31"/>
      <c r="B82" s="62"/>
      <c r="C82" s="168"/>
      <c r="D82" s="34"/>
      <c r="E82" s="162" t="s">
        <v>169</v>
      </c>
    </row>
    <row r="83" customFormat="false" ht="13.8" hidden="false" customHeight="false" outlineLevel="0" collapsed="false">
      <c r="A83" s="163" t="s">
        <v>95</v>
      </c>
      <c r="B83" s="148" t="s">
        <v>170</v>
      </c>
      <c r="C83" s="169" t="n">
        <f aca="false">(15/30)/12*0.1</f>
        <v>0.00416666666666667</v>
      </c>
      <c r="D83" s="68" t="n">
        <f aca="false">D$13*C83</f>
        <v>12.91475</v>
      </c>
      <c r="E83" s="148" t="s">
        <v>171</v>
      </c>
    </row>
    <row r="84" customFormat="false" ht="13.8" hidden="false" customHeight="false" outlineLevel="0" collapsed="false">
      <c r="A84" s="163"/>
      <c r="B84" s="32"/>
      <c r="C84" s="169"/>
      <c r="D84" s="170"/>
      <c r="E84" s="32" t="s">
        <v>172</v>
      </c>
    </row>
    <row r="85" customFormat="false" ht="13.8" hidden="false" customHeight="false" outlineLevel="0" collapsed="false">
      <c r="A85" s="63"/>
      <c r="B85" s="64" t="s">
        <v>49</v>
      </c>
      <c r="C85" s="65" t="n">
        <f aca="false">SUM(C75:C84)</f>
        <v>0.0265988888888889</v>
      </c>
      <c r="D85" s="66" t="n">
        <f aca="false">SUM(D75:D84)</f>
        <v>82.4443200666667</v>
      </c>
      <c r="E85" s="60"/>
    </row>
    <row r="86" customFormat="false" ht="13.8" hidden="false" customHeight="false" outlineLevel="0" collapsed="false">
      <c r="A86" s="36" t="s">
        <v>108</v>
      </c>
      <c r="B86" s="60" t="s">
        <v>173</v>
      </c>
      <c r="C86" s="67" t="n">
        <v>0.0095</v>
      </c>
      <c r="D86" s="68" t="n">
        <f aca="false">D$13*C86</f>
        <v>29.44563</v>
      </c>
      <c r="E86" s="148" t="s">
        <v>174</v>
      </c>
    </row>
    <row r="87" customFormat="false" ht="13.8" hidden="false" customHeight="false" outlineLevel="0" collapsed="false">
      <c r="A87" s="175"/>
      <c r="B87" s="176" t="s">
        <v>175</v>
      </c>
      <c r="C87" s="175"/>
      <c r="D87" s="177" t="n">
        <f aca="false">SUM(D85:D86)</f>
        <v>111.889950066667</v>
      </c>
      <c r="E87" s="32" t="s">
        <v>176</v>
      </c>
    </row>
    <row r="88" customFormat="false" ht="13.8" hidden="false" customHeight="false" outlineLevel="0" collapsed="false">
      <c r="A88" s="178"/>
      <c r="B88" s="179"/>
      <c r="C88" s="178"/>
      <c r="D88" s="180"/>
      <c r="E88" s="181"/>
    </row>
    <row r="89" customFormat="false" ht="13.8" hidden="false" customHeight="false" outlineLevel="0" collapsed="false">
      <c r="A89" s="36"/>
      <c r="B89" s="64" t="s">
        <v>177</v>
      </c>
      <c r="C89" s="65"/>
      <c r="D89" s="66" t="n">
        <f aca="false">D87+D71+D53+D43+D33+D21+D13</f>
        <v>5410.70440149333</v>
      </c>
      <c r="E89" s="60"/>
    </row>
    <row r="90" customFormat="false" ht="13.8" hidden="false" customHeight="false" outlineLevel="0" collapsed="false">
      <c r="A90" s="43"/>
      <c r="B90" s="44"/>
      <c r="C90" s="182"/>
      <c r="D90" s="46"/>
      <c r="E90" s="52"/>
    </row>
    <row r="91" customFormat="false" ht="15" hidden="false" customHeight="false" outlineLevel="0" collapsed="false">
      <c r="A91" s="43"/>
      <c r="B91" s="64" t="s">
        <v>178</v>
      </c>
      <c r="C91" s="65"/>
      <c r="D91" s="183" t="s">
        <v>243</v>
      </c>
      <c r="E91" s="184" t="n">
        <f aca="false">D89*D91</f>
        <v>16232.11320448</v>
      </c>
    </row>
    <row r="92" customFormat="false" ht="13.8" hidden="false" customHeight="false" outlineLevel="0" collapsed="false">
      <c r="A92" s="87"/>
      <c r="B92" s="88"/>
      <c r="C92" s="87"/>
      <c r="D92" s="89"/>
      <c r="E92" s="88"/>
    </row>
    <row r="93" customFormat="false" ht="13.8" hidden="false" customHeight="false" outlineLevel="0" collapsed="false">
      <c r="A93" s="21"/>
      <c r="B93" s="22" t="s">
        <v>29</v>
      </c>
      <c r="C93" s="23"/>
      <c r="D93" s="24"/>
      <c r="E93" s="25"/>
    </row>
    <row r="94" customFormat="false" ht="13.8" hidden="false" customHeight="false" outlineLevel="0" collapsed="false">
      <c r="A94" s="26"/>
      <c r="B94" s="27"/>
      <c r="C94" s="28" t="s">
        <v>30</v>
      </c>
      <c r="D94" s="29" t="s">
        <v>31</v>
      </c>
      <c r="E94" s="30" t="s">
        <v>32</v>
      </c>
    </row>
    <row r="95" customFormat="false" ht="13.8" hidden="false" customHeight="false" outlineLevel="0" collapsed="false">
      <c r="A95" s="31" t="s">
        <v>33</v>
      </c>
      <c r="B95" s="32" t="s">
        <v>34</v>
      </c>
      <c r="C95" s="33" t="n">
        <v>0.0137</v>
      </c>
      <c r="D95" s="34" t="n">
        <f aca="false">E91*C95</f>
        <v>222.379950901376</v>
      </c>
      <c r="E95" s="35" t="s">
        <v>35</v>
      </c>
    </row>
    <row r="96" customFormat="false" ht="13.8" hidden="false" customHeight="false" outlineLevel="0" collapsed="false">
      <c r="A96" s="36" t="s">
        <v>36</v>
      </c>
      <c r="B96" s="32" t="s">
        <v>37</v>
      </c>
      <c r="C96" s="33" t="n">
        <v>0.01</v>
      </c>
      <c r="D96" s="58" t="n">
        <f aca="false">(E91+D95)*C96</f>
        <v>164.544931553814</v>
      </c>
      <c r="E96" s="35" t="s">
        <v>38</v>
      </c>
    </row>
    <row r="97" customFormat="false" ht="13.8" hidden="false" customHeight="false" outlineLevel="0" collapsed="false">
      <c r="A97" s="147"/>
      <c r="B97" s="38" t="s">
        <v>39</v>
      </c>
      <c r="C97" s="39"/>
      <c r="D97" s="40" t="n">
        <f aca="false">SUM(D95:D96)</f>
        <v>386.92488245519</v>
      </c>
      <c r="E97" s="41"/>
    </row>
    <row r="98" customFormat="false" ht="13.8" hidden="false" customHeight="false" outlineLevel="0" collapsed="false">
      <c r="A98" s="141" t="s">
        <v>180</v>
      </c>
      <c r="B98" s="185" t="s">
        <v>181</v>
      </c>
      <c r="C98" s="186"/>
      <c r="D98" s="187"/>
      <c r="E98" s="188"/>
    </row>
    <row r="99" customFormat="false" ht="13.8" hidden="false" customHeight="false" outlineLevel="0" collapsed="false">
      <c r="A99" s="43"/>
      <c r="B99" s="44"/>
      <c r="C99" s="45"/>
      <c r="D99" s="46"/>
      <c r="E99" s="47"/>
    </row>
    <row r="100" customFormat="false" ht="13.8" hidden="false" customHeight="false" outlineLevel="0" collapsed="false">
      <c r="A100" s="48"/>
      <c r="B100" s="49" t="s">
        <v>41</v>
      </c>
      <c r="C100" s="50"/>
      <c r="D100" s="29" t="n">
        <f aca="false">(E91+D97)/(1-6.65%)</f>
        <v>17802.9331407983</v>
      </c>
      <c r="E100" s="51"/>
    </row>
    <row r="101" customFormat="false" ht="13.8" hidden="false" customHeight="false" outlineLevel="0" collapsed="false">
      <c r="A101" s="87"/>
      <c r="B101" s="88"/>
      <c r="C101" s="145"/>
      <c r="D101" s="89"/>
      <c r="E101" s="189"/>
    </row>
    <row r="102" customFormat="false" ht="13.8" hidden="false" customHeight="false" outlineLevel="0" collapsed="false">
      <c r="A102" s="21"/>
      <c r="B102" s="22" t="s">
        <v>42</v>
      </c>
      <c r="C102" s="54"/>
      <c r="D102" s="55"/>
      <c r="E102" s="56"/>
    </row>
    <row r="103" customFormat="false" ht="13.8" hidden="false" customHeight="false" outlineLevel="0" collapsed="false">
      <c r="A103" s="26"/>
      <c r="B103" s="27"/>
      <c r="C103" s="28" t="s">
        <v>30</v>
      </c>
      <c r="D103" s="57" t="s">
        <v>31</v>
      </c>
      <c r="E103" s="30" t="s">
        <v>32</v>
      </c>
    </row>
    <row r="104" customFormat="false" ht="13.8" hidden="false" customHeight="false" outlineLevel="0" collapsed="false">
      <c r="A104" s="31" t="s">
        <v>43</v>
      </c>
      <c r="B104" s="32" t="s">
        <v>44</v>
      </c>
      <c r="C104" s="33"/>
      <c r="D104" s="58"/>
      <c r="E104" s="59" t="s">
        <v>45</v>
      </c>
    </row>
    <row r="105" customFormat="false" ht="13.8" hidden="false" customHeight="false" outlineLevel="0" collapsed="false">
      <c r="A105" s="36"/>
      <c r="B105" s="60" t="s">
        <v>46</v>
      </c>
      <c r="C105" s="61" t="n">
        <v>0.0065</v>
      </c>
      <c r="D105" s="58" t="n">
        <f aca="false">$D$100*C105</f>
        <v>115.719065415189</v>
      </c>
      <c r="E105" s="62"/>
    </row>
    <row r="106" customFormat="false" ht="13.8" hidden="false" customHeight="false" outlineLevel="0" collapsed="false">
      <c r="A106" s="36"/>
      <c r="B106" s="60" t="s">
        <v>47</v>
      </c>
      <c r="C106" s="61" t="n">
        <v>0.03</v>
      </c>
      <c r="D106" s="58" t="n">
        <f aca="false">$D$100*C106</f>
        <v>534.087994223948</v>
      </c>
      <c r="E106" s="62"/>
    </row>
    <row r="107" customFormat="false" ht="13.8" hidden="false" customHeight="false" outlineLevel="0" collapsed="false">
      <c r="A107" s="36"/>
      <c r="B107" s="60" t="s">
        <v>48</v>
      </c>
      <c r="C107" s="61" t="n">
        <v>0.03</v>
      </c>
      <c r="D107" s="58" t="n">
        <f aca="false">$D$100*C107</f>
        <v>534.087994223948</v>
      </c>
      <c r="E107" s="62"/>
    </row>
    <row r="108" customFormat="false" ht="13.8" hidden="false" customHeight="false" outlineLevel="0" collapsed="false">
      <c r="A108" s="36"/>
      <c r="B108" s="60"/>
      <c r="C108" s="61" t="n">
        <v>0</v>
      </c>
      <c r="D108" s="58" t="n">
        <f aca="false">D100*C108</f>
        <v>0</v>
      </c>
      <c r="E108" s="62"/>
    </row>
    <row r="109" customFormat="false" ht="13.8" hidden="false" customHeight="false" outlineLevel="0" collapsed="false">
      <c r="A109" s="63"/>
      <c r="B109" s="64" t="s">
        <v>49</v>
      </c>
      <c r="C109" s="65" t="n">
        <f aca="false">SUM(C105:C108)</f>
        <v>0.0665</v>
      </c>
      <c r="D109" s="66" t="n">
        <f aca="false">SUM(D105:D108)</f>
        <v>1183.89505386309</v>
      </c>
      <c r="E109" s="32"/>
    </row>
    <row r="110" customFormat="false" ht="13.8" hidden="false" customHeight="false" outlineLevel="0" collapsed="false">
      <c r="A110" s="36"/>
      <c r="B110" s="60"/>
      <c r="C110" s="67"/>
      <c r="D110" s="68"/>
      <c r="E110" s="60"/>
    </row>
    <row r="111" customFormat="false" ht="13.8" hidden="false" customHeight="false" outlineLevel="0" collapsed="false">
      <c r="A111" s="36"/>
      <c r="B111" s="64" t="s">
        <v>50</v>
      </c>
      <c r="C111" s="36"/>
      <c r="D111" s="66" t="n">
        <f aca="false">D109+D100</f>
        <v>18986.8281946614</v>
      </c>
      <c r="E111" s="60"/>
    </row>
    <row r="112" customFormat="false" ht="13.8" hidden="false" customHeight="false" outlineLevel="0" collapsed="false">
      <c r="A112" s="36"/>
      <c r="B112" s="64"/>
      <c r="C112" s="36"/>
      <c r="D112" s="66"/>
      <c r="E112" s="60"/>
    </row>
    <row r="113" customFormat="false" ht="13.8" hidden="false" customHeight="false" outlineLevel="0" collapsed="false">
      <c r="A113" s="36"/>
      <c r="B113" s="64"/>
      <c r="C113" s="36"/>
      <c r="D113" s="66"/>
      <c r="E113" s="60"/>
    </row>
    <row r="114" customFormat="false" ht="13.8" hidden="false" customHeight="false" outlineLevel="0" collapsed="false">
      <c r="A114" s="36"/>
      <c r="B114" s="64" t="s">
        <v>51</v>
      </c>
      <c r="C114" s="36" t="n">
        <v>12</v>
      </c>
      <c r="D114" s="66" t="n">
        <f aca="false">D111*C114</f>
        <v>227841.938335936</v>
      </c>
      <c r="E114" s="60"/>
    </row>
    <row r="115" customFormat="false" ht="13.8" hidden="false" customHeight="false" outlineLevel="0" collapsed="false">
      <c r="A115" s="124"/>
      <c r="B115" s="121"/>
      <c r="C115" s="124"/>
      <c r="D115" s="123"/>
      <c r="E115" s="108"/>
    </row>
    <row r="116" s="80" customFormat="true" ht="13.8" hidden="false" customHeight="false" outlineLevel="0" collapsed="false"/>
    <row r="117" s="80" customFormat="true" ht="13.8" hidden="false" customHeight="false" outlineLevel="0" collapsed="false"/>
    <row r="118" s="80" customFormat="true" ht="15" hidden="false" customHeight="false" outlineLevel="0" collapsed="false">
      <c r="B118" s="190" t="s">
        <v>182</v>
      </c>
    </row>
    <row r="119" s="80" customFormat="true" ht="13.8" hidden="false" customHeight="false" outlineLevel="0" collapsed="false"/>
    <row r="120" s="80" customFormat="true" ht="13.8" hidden="false" customHeight="false" outlineLevel="0" collapsed="false"/>
    <row r="121" s="80" customFormat="true" ht="13.8" hidden="false" customHeight="false" outlineLevel="0" collapsed="false"/>
    <row r="122" s="80" customFormat="true" ht="13.8" hidden="false" customHeight="false" outlineLevel="0" collapsed="false"/>
    <row r="123" s="80" customFormat="true" ht="13.8" hidden="false" customHeight="false" outlineLevel="0" collapsed="false"/>
    <row r="124" s="80" customFormat="true" ht="13.8" hidden="false" customHeight="false" outlineLevel="0" collapsed="false"/>
    <row r="125" s="80" customFormat="true" ht="13.8" hidden="false" customHeight="false" outlineLevel="0" collapsed="false"/>
    <row r="126" s="80" customFormat="true" ht="13.8" hidden="false" customHeight="false" outlineLevel="0" collapsed="false"/>
    <row r="127" s="80" customFormat="true" ht="13.8" hidden="false" customHeight="false" outlineLevel="0" collapsed="false"/>
    <row r="128" s="80" customFormat="true" ht="13.8" hidden="false" customHeight="false" outlineLevel="0" collapsed="false"/>
    <row r="129" s="80" customFormat="true" ht="13.8" hidden="false" customHeight="false" outlineLevel="0" collapsed="false"/>
    <row r="130" s="80" customFormat="true" ht="13.8" hidden="false" customHeight="false" outlineLevel="0" collapsed="false"/>
    <row r="131" s="80" customFormat="true" ht="13.8" hidden="false" customHeight="false" outlineLevel="0" collapsed="false"/>
    <row r="132" s="80" customFormat="true" ht="13.8" hidden="false" customHeight="false" outlineLevel="0" collapsed="false"/>
    <row r="133" s="80" customFormat="true" ht="13.8" hidden="false" customHeight="false" outlineLevel="0" collapsed="false"/>
    <row r="134" s="80" customFormat="true" ht="13.8" hidden="false" customHeight="false" outlineLevel="0" collapsed="false"/>
    <row r="135" s="80" customFormat="true" ht="13.8" hidden="false" customHeight="false" outlineLevel="0" collapsed="false"/>
    <row r="136" s="80" customFormat="true" ht="13.8" hidden="false" customHeight="false" outlineLevel="0" collapsed="false"/>
    <row r="137" s="80" customFormat="true" ht="13.8" hidden="false" customHeight="false" outlineLevel="0" collapsed="false"/>
    <row r="138" s="80" customFormat="true" ht="13.8" hidden="false" customHeight="false" outlineLevel="0" collapsed="false"/>
    <row r="139" s="80" customFormat="true" ht="13.8" hidden="false" customHeight="false" outlineLevel="0" collapsed="false"/>
    <row r="140" s="80" customFormat="true" ht="13.8" hidden="false" customHeight="false" outlineLevel="0" collapsed="false"/>
    <row r="141" s="80" customFormat="true" ht="13.8" hidden="false" customHeight="false" outlineLevel="0" collapsed="false"/>
    <row r="142" s="80" customFormat="true" ht="13.8" hidden="false" customHeight="false" outlineLevel="0" collapsed="false"/>
    <row r="143" s="80" customFormat="true" ht="13.8" hidden="false" customHeight="false" outlineLevel="0" collapsed="false"/>
    <row r="144" s="80" customFormat="true" ht="13.8" hidden="false" customHeight="false" outlineLevel="0" collapsed="false"/>
    <row r="145" s="80" customFormat="true" ht="13.8" hidden="false" customHeight="false" outlineLevel="0" collapsed="false"/>
    <row r="146" s="80" customFormat="true" ht="13.8" hidden="false" customHeight="false" outlineLevel="0" collapsed="false"/>
    <row r="147" s="80" customFormat="true" ht="13.8" hidden="false" customHeight="false" outlineLevel="0" collapsed="false"/>
    <row r="148" s="80" customFormat="true" ht="13.8" hidden="false" customHeight="false" outlineLevel="0" collapsed="false"/>
    <row r="149" s="80" customFormat="true" ht="13.8" hidden="false" customHeight="false" outlineLevel="0" collapsed="false"/>
    <row r="150" s="80" customFormat="true" ht="13.8" hidden="false" customHeight="false" outlineLevel="0" collapsed="false"/>
    <row r="151" s="80" customFormat="true" ht="13.8" hidden="false" customHeight="false" outlineLevel="0" collapsed="false"/>
    <row r="152" s="80" customFormat="true" ht="13.8" hidden="false" customHeight="false" outlineLevel="0" collapsed="false"/>
    <row r="153" s="80" customFormat="true" ht="13.8" hidden="false" customHeight="false" outlineLevel="0" collapsed="false"/>
    <row r="154" s="80" customFormat="true" ht="13.8" hidden="false" customHeight="false" outlineLevel="0" collapsed="false"/>
    <row r="155" s="80" customFormat="true" ht="13.8" hidden="false" customHeight="false" outlineLevel="0" collapsed="false"/>
    <row r="156" s="80" customFormat="true" ht="13.8" hidden="false" customHeight="false" outlineLevel="0" collapsed="false"/>
    <row r="157" s="80" customFormat="true" ht="13.8" hidden="false" customHeight="false" outlineLevel="0" collapsed="false"/>
    <row r="158" s="80" customFormat="true" ht="13.8" hidden="false" customHeight="false" outlineLevel="0" collapsed="false"/>
    <row r="159" s="80" customFormat="true" ht="13.8" hidden="false" customHeight="false" outlineLevel="0" collapsed="false"/>
    <row r="160" s="80" customFormat="true" ht="13.8" hidden="false" customHeight="false" outlineLevel="0" collapsed="false"/>
    <row r="161" s="80" customFormat="true" ht="13.8" hidden="false" customHeight="false" outlineLevel="0" collapsed="false"/>
    <row r="162" s="80" customFormat="true" ht="13.8" hidden="false" customHeight="false" outlineLevel="0" collapsed="false"/>
    <row r="163" s="80" customFormat="true" ht="13.8" hidden="false" customHeight="false" outlineLevel="0" collapsed="false"/>
    <row r="164" s="80" customFormat="true" ht="13.8" hidden="false" customHeight="false" outlineLevel="0" collapsed="false"/>
    <row r="165" s="80" customFormat="true" ht="13.8" hidden="false" customHeight="false" outlineLevel="0" collapsed="false"/>
    <row r="166" s="80" customFormat="true" ht="13.8" hidden="false" customHeight="false" outlineLevel="0" collapsed="false"/>
    <row r="167" s="80" customFormat="true" ht="13.8" hidden="false" customHeight="false" outlineLevel="0" collapsed="false"/>
    <row r="168" s="80" customFormat="true" ht="13.8" hidden="false" customHeight="false" outlineLevel="0" collapsed="false"/>
    <row r="169" s="80" customFormat="true" ht="13.8" hidden="false" customHeight="false" outlineLevel="0" collapsed="false"/>
    <row r="170" s="80" customFormat="true" ht="13.8" hidden="false" customHeight="false" outlineLevel="0" collapsed="false"/>
    <row r="171" s="80" customFormat="true" ht="13.8" hidden="false" customHeight="false" outlineLevel="0" collapsed="false"/>
    <row r="172" s="80" customFormat="true" ht="13.8" hidden="false" customHeight="false" outlineLevel="0" collapsed="false"/>
    <row r="173" s="80" customFormat="true" ht="13.8" hidden="false" customHeight="false" outlineLevel="0" collapsed="false"/>
    <row r="174" s="80" customFormat="true" ht="13.8" hidden="false" customHeight="false" outlineLevel="0" collapsed="false"/>
    <row r="175" s="80" customFormat="true" ht="13.8" hidden="false" customHeight="false" outlineLevel="0" collapsed="false"/>
    <row r="176" s="80" customFormat="true" ht="13.8" hidden="false" customHeight="false" outlineLevel="0" collapsed="false"/>
    <row r="177" s="80" customFormat="true" ht="13.8" hidden="false" customHeight="false" outlineLevel="0" collapsed="false"/>
    <row r="178" s="80" customFormat="true" ht="13.8" hidden="false" customHeight="false" outlineLevel="0" collapsed="false"/>
    <row r="179" s="80" customFormat="true" ht="13.8" hidden="false" customHeight="false" outlineLevel="0" collapsed="false"/>
    <row r="180" s="80" customFormat="true" ht="13.8" hidden="false" customHeight="false" outlineLevel="0" collapsed="false"/>
    <row r="181" s="80" customFormat="true" ht="13.8" hidden="false" customHeight="false" outlineLevel="0" collapsed="false"/>
    <row r="182" s="80" customFormat="true" ht="13.8" hidden="false" customHeight="false" outlineLevel="0" collapsed="false"/>
    <row r="183" s="80" customFormat="true" ht="13.8" hidden="false" customHeight="false" outlineLevel="0" collapsed="false"/>
    <row r="184" s="80" customFormat="true" ht="13.8" hidden="false" customHeight="false" outlineLevel="0" collapsed="false"/>
    <row r="185" s="80" customFormat="true" ht="13.8" hidden="false" customHeight="false" outlineLevel="0" collapsed="false"/>
    <row r="186" s="80" customFormat="true" ht="13.8" hidden="false" customHeight="false" outlineLevel="0" collapsed="false"/>
    <row r="187" s="80" customFormat="true" ht="13.8" hidden="false" customHeight="false" outlineLevel="0" collapsed="false"/>
    <row r="188" s="80" customFormat="true" ht="13.8" hidden="false" customHeight="false" outlineLevel="0" collapsed="false"/>
    <row r="189" s="80" customFormat="true" ht="13.8" hidden="false" customHeight="false" outlineLevel="0" collapsed="false"/>
    <row r="190" s="80" customFormat="true" ht="13.8" hidden="false" customHeight="false" outlineLevel="0" collapsed="false"/>
    <row r="191" s="80" customFormat="true" ht="13.8" hidden="false" customHeight="false" outlineLevel="0" collapsed="false"/>
    <row r="192" s="80" customFormat="true" ht="13.8" hidden="false" customHeight="false" outlineLevel="0" collapsed="false"/>
    <row r="193" s="80" customFormat="true" ht="13.8" hidden="false" customHeight="false" outlineLevel="0" collapsed="false"/>
    <row r="194" s="80" customFormat="true" ht="13.8" hidden="false" customHeight="false" outlineLevel="0" collapsed="false"/>
    <row r="195" s="80" customFormat="true" ht="13.8" hidden="false" customHeight="false" outlineLevel="0" collapsed="false"/>
    <row r="196" s="80" customFormat="true" ht="13.8" hidden="false" customHeight="false" outlineLevel="0" collapsed="false"/>
    <row r="197" s="80" customFormat="true" ht="13.8" hidden="false" customHeight="false" outlineLevel="0" collapsed="false"/>
    <row r="198" s="80" customFormat="true" ht="13.8" hidden="false" customHeight="false" outlineLevel="0" collapsed="false"/>
    <row r="199" s="80" customFormat="true" ht="13.8" hidden="false" customHeight="false" outlineLevel="0" collapsed="false"/>
    <row r="200" s="80" customFormat="true" ht="13.8" hidden="false" customHeight="false" outlineLevel="0" collapsed="false"/>
    <row r="201" s="80" customFormat="true" ht="13.8" hidden="false" customHeight="false" outlineLevel="0" collapsed="false"/>
    <row r="202" s="80" customFormat="true" ht="13.8" hidden="false" customHeight="false" outlineLevel="0" collapsed="false"/>
    <row r="203" s="80" customFormat="true" ht="13.8" hidden="false" customHeight="false" outlineLevel="0" collapsed="false"/>
    <row r="204" s="80" customFormat="true" ht="13.8" hidden="false" customHeight="false" outlineLevel="0" collapsed="false"/>
    <row r="205" s="80" customFormat="true" ht="13.8" hidden="false" customHeight="false" outlineLevel="0" collapsed="false"/>
    <row r="206" s="80" customFormat="true" ht="13.8" hidden="false" customHeight="false" outlineLevel="0" collapsed="false"/>
    <row r="207" s="80" customFormat="true" ht="13.8" hidden="false" customHeight="false" outlineLevel="0" collapsed="false"/>
    <row r="208" s="80" customFormat="true" ht="13.8" hidden="false" customHeight="false" outlineLevel="0" collapsed="false"/>
    <row r="209" s="80" customFormat="true" ht="13.8" hidden="false" customHeight="false" outlineLevel="0" collapsed="false"/>
    <row r="210" s="80" customFormat="true" ht="13.8" hidden="false" customHeight="false" outlineLevel="0" collapsed="false"/>
    <row r="211" s="80" customFormat="true" ht="13.8" hidden="false" customHeight="false" outlineLevel="0" collapsed="false"/>
    <row r="212" s="80" customFormat="true" ht="13.8" hidden="false" customHeight="false" outlineLevel="0" collapsed="false"/>
    <row r="213" s="80" customFormat="true" ht="13.8" hidden="false" customHeight="false" outlineLevel="0" collapsed="false"/>
    <row r="214" s="80" customFormat="true" ht="13.8" hidden="false" customHeight="false" outlineLevel="0" collapsed="false"/>
    <row r="215" s="80" customFormat="true" ht="13.8" hidden="false" customHeight="false" outlineLevel="0" collapsed="false"/>
    <row r="216" s="80" customFormat="true" ht="13.8" hidden="false" customHeight="false" outlineLevel="0" collapsed="false"/>
    <row r="217" s="80" customFormat="true" ht="13.8" hidden="false" customHeight="false" outlineLevel="0" collapsed="false"/>
    <row r="218" s="80" customFormat="true" ht="13.8" hidden="false" customHeight="false" outlineLevel="0" collapsed="false"/>
    <row r="219" s="80" customFormat="true" ht="13.8" hidden="false" customHeight="false" outlineLevel="0" collapsed="false"/>
    <row r="220" s="80" customFormat="true" ht="13.8" hidden="false" customHeight="false" outlineLevel="0" collapsed="false"/>
    <row r="221" s="80" customFormat="true" ht="13.8" hidden="false" customHeight="false" outlineLevel="0" collapsed="false"/>
    <row r="222" s="80" customFormat="true" ht="13.8" hidden="false" customHeight="false" outlineLevel="0" collapsed="false"/>
    <row r="223" s="80" customFormat="true" ht="13.8" hidden="false" customHeight="false" outlineLevel="0" collapsed="false"/>
    <row r="224" s="80" customFormat="true" ht="13.8" hidden="false" customHeight="false" outlineLevel="0" collapsed="false"/>
    <row r="225" s="80" customFormat="true" ht="13.8" hidden="false" customHeight="false" outlineLevel="0" collapsed="false"/>
    <row r="226" s="80" customFormat="true" ht="13.8" hidden="false" customHeight="false" outlineLevel="0" collapsed="false"/>
    <row r="227" s="80" customFormat="true" ht="13.8" hidden="false" customHeight="false" outlineLevel="0" collapsed="false"/>
    <row r="228" s="80" customFormat="true" ht="13.8" hidden="false" customHeight="false" outlineLevel="0" collapsed="false"/>
    <row r="229" s="80" customFormat="true" ht="13.8" hidden="false" customHeight="false" outlineLevel="0" collapsed="false"/>
    <row r="230" s="80" customFormat="true" ht="13.8" hidden="false" customHeight="false" outlineLevel="0" collapsed="false"/>
    <row r="231" s="80" customFormat="true" ht="13.8" hidden="false" customHeight="false" outlineLevel="0" collapsed="false"/>
    <row r="232" s="80" customFormat="true" ht="13.8" hidden="false" customHeight="false" outlineLevel="0" collapsed="false"/>
    <row r="233" s="80" customFormat="true" ht="13.8" hidden="false" customHeight="false" outlineLevel="0" collapsed="false"/>
    <row r="234" s="80" customFormat="true" ht="13.8" hidden="false" customHeight="false" outlineLevel="0" collapsed="false"/>
    <row r="235" s="80" customFormat="true" ht="13.8" hidden="false" customHeight="false" outlineLevel="0" collapsed="false"/>
    <row r="236" s="80" customFormat="true" ht="13.8" hidden="false" customHeight="false" outlineLevel="0" collapsed="false"/>
    <row r="237" s="80" customFormat="true" ht="13.8" hidden="false" customHeight="false" outlineLevel="0" collapsed="false"/>
    <row r="238" s="80" customFormat="true" ht="13.8" hidden="false" customHeight="false" outlineLevel="0" collapsed="false"/>
    <row r="239" s="80" customFormat="true" ht="13.8" hidden="false" customHeight="false" outlineLevel="0" collapsed="false"/>
    <row r="240" s="80" customFormat="true" ht="13.8" hidden="false" customHeight="false" outlineLevel="0" collapsed="false"/>
    <row r="241" s="80" customFormat="true" ht="13.8" hidden="false" customHeight="false" outlineLevel="0" collapsed="false"/>
    <row r="242" s="80" customFormat="true" ht="13.8" hidden="false" customHeight="false" outlineLevel="0" collapsed="false"/>
    <row r="243" s="80" customFormat="true" ht="13.8" hidden="false" customHeight="false" outlineLevel="0" collapsed="false"/>
    <row r="244" s="80" customFormat="true" ht="13.8" hidden="false" customHeight="false" outlineLevel="0" collapsed="false"/>
    <row r="245" s="80" customFormat="true" ht="13.8" hidden="false" customHeight="false" outlineLevel="0" collapsed="false"/>
    <row r="246" s="80" customFormat="true" ht="13.8" hidden="false" customHeight="false" outlineLevel="0" collapsed="false"/>
    <row r="247" s="80" customFormat="true" ht="13.8" hidden="false" customHeight="false" outlineLevel="0" collapsed="false"/>
    <row r="248" s="80" customFormat="true" ht="13.8" hidden="false" customHeight="false" outlineLevel="0" collapsed="false"/>
    <row r="249" s="80" customFormat="true" ht="13.8" hidden="false" customHeight="false" outlineLevel="0" collapsed="false"/>
    <row r="250" s="80" customFormat="true" ht="13.8" hidden="false" customHeight="false" outlineLevel="0" collapsed="false"/>
    <row r="251" s="80" customFormat="true" ht="13.8" hidden="false" customHeight="false" outlineLevel="0" collapsed="false"/>
    <row r="252" s="80" customFormat="true" ht="13.8" hidden="false" customHeight="false" outlineLevel="0" collapsed="false"/>
    <row r="253" s="80" customFormat="true" ht="13.8" hidden="false" customHeight="false" outlineLevel="0" collapsed="false"/>
    <row r="254" s="80" customFormat="true" ht="13.8" hidden="false" customHeight="false" outlineLevel="0" collapsed="false"/>
    <row r="255" s="80" customFormat="true" ht="13.8" hidden="false" customHeight="false" outlineLevel="0" collapsed="false"/>
    <row r="256" s="80" customFormat="true" ht="13.8" hidden="false" customHeight="false" outlineLevel="0" collapsed="false"/>
    <row r="257" s="80" customFormat="true" ht="13.8" hidden="false" customHeight="false" outlineLevel="0" collapsed="false"/>
    <row r="258" s="80" customFormat="true" ht="13.8" hidden="false" customHeight="false" outlineLevel="0" collapsed="false"/>
    <row r="259" s="80" customFormat="true" ht="13.8" hidden="false" customHeight="false" outlineLevel="0" collapsed="false"/>
    <row r="260" s="80" customFormat="true" ht="13.8" hidden="false" customHeight="false" outlineLevel="0" collapsed="false"/>
    <row r="261" s="80" customFormat="true" ht="13.8" hidden="false" customHeight="false" outlineLevel="0" collapsed="false"/>
    <row r="262" s="80" customFormat="true" ht="13.8" hidden="false" customHeight="false" outlineLevel="0" collapsed="false"/>
    <row r="263" s="80" customFormat="true" ht="13.8" hidden="false" customHeight="false" outlineLevel="0" collapsed="false"/>
    <row r="264" s="80" customFormat="true" ht="13.8" hidden="false" customHeight="false" outlineLevel="0" collapsed="false"/>
    <row r="265" s="80" customFormat="true" ht="13.8" hidden="false" customHeight="false" outlineLevel="0" collapsed="false"/>
    <row r="266" s="80" customFormat="true" ht="13.8" hidden="false" customHeight="false" outlineLevel="0" collapsed="false"/>
    <row r="267" s="80" customFormat="true" ht="13.8" hidden="false" customHeight="false" outlineLevel="0" collapsed="false"/>
    <row r="268" s="80" customFormat="true" ht="13.8" hidden="false" customHeight="false" outlineLevel="0" collapsed="false"/>
    <row r="269" s="80" customFormat="true" ht="13.8" hidden="false" customHeight="false" outlineLevel="0" collapsed="false"/>
    <row r="270" s="80" customFormat="true" ht="13.8" hidden="false" customHeight="false" outlineLevel="0" collapsed="false"/>
    <row r="271" s="80" customFormat="true" ht="13.8" hidden="false" customHeight="false" outlineLevel="0" collapsed="false"/>
    <row r="272" s="80" customFormat="true" ht="13.8" hidden="false" customHeight="false" outlineLevel="0" collapsed="false"/>
    <row r="273" s="80" customFormat="true" ht="13.8" hidden="false" customHeight="false" outlineLevel="0" collapsed="false"/>
    <row r="274" s="80" customFormat="true" ht="13.8" hidden="false" customHeight="false" outlineLevel="0" collapsed="false"/>
    <row r="275" s="80" customFormat="true" ht="13.8" hidden="false" customHeight="false" outlineLevel="0" collapsed="false"/>
    <row r="276" s="80" customFormat="true" ht="13.8" hidden="false" customHeight="false" outlineLevel="0" collapsed="false"/>
    <row r="277" s="80" customFormat="true" ht="13.8" hidden="false" customHeight="false" outlineLevel="0" collapsed="false"/>
    <row r="278" s="80" customFormat="true" ht="13.8" hidden="false" customHeight="false" outlineLevel="0" collapsed="false"/>
    <row r="279" s="80" customFormat="true" ht="13.8" hidden="false" customHeight="false" outlineLevel="0" collapsed="false"/>
    <row r="280" s="80" customFormat="true" ht="13.8" hidden="false" customHeight="false" outlineLevel="0" collapsed="false"/>
    <row r="281" s="80" customFormat="true" ht="13.8" hidden="false" customHeight="false" outlineLevel="0" collapsed="false"/>
    <row r="282" s="80" customFormat="true" ht="13.8" hidden="false" customHeight="false" outlineLevel="0" collapsed="false"/>
    <row r="283" s="80" customFormat="true" ht="13.8" hidden="false" customHeight="false" outlineLevel="0" collapsed="false"/>
    <row r="284" s="80" customFormat="true" ht="13.8" hidden="false" customHeight="false" outlineLevel="0" collapsed="false"/>
    <row r="285" s="80" customFormat="true" ht="13.8" hidden="false" customHeight="false" outlineLevel="0" collapsed="false"/>
    <row r="286" s="80" customFormat="true" ht="13.8" hidden="false" customHeight="false" outlineLevel="0" collapsed="false"/>
    <row r="287" s="80" customFormat="true" ht="13.8" hidden="false" customHeight="false" outlineLevel="0" collapsed="false"/>
    <row r="288" s="80" customFormat="true" ht="13.8" hidden="false" customHeight="false" outlineLevel="0" collapsed="false"/>
    <row r="289" s="80" customFormat="true" ht="13.8" hidden="false" customHeight="false" outlineLevel="0" collapsed="false"/>
    <row r="290" s="80" customFormat="true" ht="13.8" hidden="false" customHeight="false" outlineLevel="0" collapsed="false"/>
    <row r="291" s="80" customFormat="true" ht="13.8" hidden="false" customHeight="false" outlineLevel="0" collapsed="false"/>
    <row r="292" s="80" customFormat="true" ht="13.8" hidden="false" customHeight="false" outlineLevel="0" collapsed="false"/>
    <row r="293" s="80" customFormat="true" ht="13.8" hidden="false" customHeight="false" outlineLevel="0" collapsed="false"/>
    <row r="294" s="80" customFormat="true" ht="13.8" hidden="false" customHeight="false" outlineLevel="0" collapsed="false"/>
    <row r="295" s="80" customFormat="true" ht="13.8" hidden="false" customHeight="false" outlineLevel="0" collapsed="false"/>
    <row r="296" s="80" customFormat="true" ht="13.8" hidden="false" customHeight="false" outlineLevel="0" collapsed="false"/>
    <row r="297" s="80" customFormat="true" ht="13.8" hidden="false" customHeight="false" outlineLevel="0" collapsed="false"/>
    <row r="298" s="80" customFormat="true" ht="13.8" hidden="false" customHeight="false" outlineLevel="0" collapsed="false"/>
    <row r="299" s="80" customFormat="true" ht="13.8" hidden="false" customHeight="false" outlineLevel="0" collapsed="false"/>
    <row r="300" s="80" customFormat="true" ht="13.8" hidden="false" customHeight="false" outlineLevel="0" collapsed="false"/>
    <row r="301" s="80" customFormat="true" ht="13.8" hidden="false" customHeight="false" outlineLevel="0" collapsed="false"/>
    <row r="302" s="80" customFormat="true" ht="13.8" hidden="false" customHeight="false" outlineLevel="0" collapsed="false"/>
    <row r="303" s="80" customFormat="true" ht="13.8" hidden="false" customHeight="false" outlineLevel="0" collapsed="false"/>
    <row r="304" s="80" customFormat="true" ht="13.8" hidden="false" customHeight="false" outlineLevel="0" collapsed="false"/>
    <row r="305" s="80" customFormat="true" ht="13.8" hidden="false" customHeight="false" outlineLevel="0" collapsed="false"/>
    <row r="306" s="80" customFormat="true" ht="13.8" hidden="false" customHeight="false" outlineLevel="0" collapsed="false"/>
    <row r="307" s="80" customFormat="true" ht="13.8" hidden="false" customHeight="false" outlineLevel="0" collapsed="false"/>
    <row r="308" s="80" customFormat="true" ht="13.8" hidden="false" customHeight="false" outlineLevel="0" collapsed="false"/>
    <row r="309" s="80" customFormat="true" ht="13.8" hidden="false" customHeight="false" outlineLevel="0" collapsed="false"/>
    <row r="310" s="80" customFormat="true" ht="13.8" hidden="false" customHeight="false" outlineLevel="0" collapsed="false"/>
    <row r="311" s="80" customFormat="true" ht="13.8" hidden="false" customHeight="false" outlineLevel="0" collapsed="false"/>
    <row r="312" s="80" customFormat="true" ht="13.8" hidden="false" customHeight="false" outlineLevel="0" collapsed="false"/>
    <row r="313" s="80" customFormat="true" ht="13.8" hidden="false" customHeight="false" outlineLevel="0" collapsed="false"/>
    <row r="314" s="80" customFormat="true" ht="13.8" hidden="false" customHeight="false" outlineLevel="0" collapsed="false"/>
    <row r="315" s="80" customFormat="true" ht="13.8" hidden="false" customHeight="false" outlineLevel="0" collapsed="false"/>
    <row r="316" s="80" customFormat="true" ht="13.8" hidden="false" customHeight="false" outlineLevel="0" collapsed="false"/>
    <row r="317" s="80" customFormat="true" ht="13.8" hidden="false" customHeight="false" outlineLevel="0" collapsed="false"/>
    <row r="318" s="80" customFormat="true" ht="13.8" hidden="false" customHeight="false" outlineLevel="0" collapsed="false"/>
    <row r="319" s="80" customFormat="true" ht="13.8" hidden="false" customHeight="false" outlineLevel="0" collapsed="false"/>
    <row r="320" s="80" customFormat="true" ht="13.8" hidden="false" customHeight="false" outlineLevel="0" collapsed="false"/>
    <row r="321" s="80" customFormat="true" ht="13.8" hidden="false" customHeight="false" outlineLevel="0" collapsed="false"/>
    <row r="322" s="80" customFormat="true" ht="13.8" hidden="false" customHeight="false" outlineLevel="0" collapsed="false"/>
    <row r="323" s="80" customFormat="true" ht="13.8" hidden="false" customHeight="false" outlineLevel="0" collapsed="false"/>
    <row r="324" s="80" customFormat="true" ht="13.8" hidden="false" customHeight="false" outlineLevel="0" collapsed="false"/>
    <row r="325" s="80" customFormat="true" ht="13.8" hidden="false" customHeight="false" outlineLevel="0" collapsed="false"/>
    <row r="326" s="80" customFormat="true" ht="13.8" hidden="false" customHeight="false" outlineLevel="0" collapsed="false"/>
    <row r="327" s="80" customFormat="true" ht="13.8" hidden="false" customHeight="false" outlineLevel="0" collapsed="false"/>
    <row r="328" s="80" customFormat="true" ht="13.8" hidden="false" customHeight="false" outlineLevel="0" collapsed="false"/>
  </sheetData>
  <mergeCells count="3">
    <mergeCell ref="A1:E1"/>
    <mergeCell ref="A2:E2"/>
    <mergeCell ref="A3:E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2" colorId="64" zoomScale="140" zoomScaleNormal="140" zoomScalePageLayoutView="100" workbookViewId="0">
      <selection pane="topLeft" activeCell="I32" activeCellId="0" sqref="I32"/>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E8" activeCellId="0" sqref="E8"/>
    </sheetView>
  </sheetViews>
  <sheetFormatPr defaultColWidth="9.13671875" defaultRowHeight="13.8"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7.29"/>
    <col collapsed="false" customWidth="true" hidden="false" outlineLevel="0" max="4" min="4" style="81" width="15.15"/>
    <col collapsed="false" customWidth="true" hidden="false" outlineLevel="0" max="5" min="5" style="80" width="40.57"/>
    <col collapsed="false" customWidth="false" hidden="false" outlineLevel="0" max="1024" min="6" style="80" width="9.13"/>
  </cols>
  <sheetData>
    <row r="1" customFormat="false" ht="13.8" hidden="false" customHeight="false" outlineLevel="0" collapsed="false">
      <c r="A1" s="83" t="s">
        <v>195</v>
      </c>
      <c r="B1" s="83"/>
      <c r="C1" s="83"/>
      <c r="D1" s="83"/>
      <c r="E1" s="83"/>
    </row>
    <row r="2" customFormat="false" ht="12.8" hidden="false" customHeight="false" outlineLevel="0" collapsed="false">
      <c r="A2" s="83" t="s">
        <v>244</v>
      </c>
      <c r="B2" s="83"/>
      <c r="C2" s="83"/>
      <c r="D2" s="83"/>
      <c r="E2" s="83"/>
    </row>
    <row r="3" customFormat="false" ht="13.8" hidden="false" customHeight="false" outlineLevel="0" collapsed="false">
      <c r="A3" s="326"/>
      <c r="B3" s="204" t="s">
        <v>21</v>
      </c>
      <c r="C3" s="91" t="s">
        <v>78</v>
      </c>
      <c r="D3" s="316" t="s">
        <v>234</v>
      </c>
      <c r="E3" s="86" t="s">
        <v>197</v>
      </c>
    </row>
    <row r="4" customFormat="false" ht="13.8" hidden="false" customHeight="false" outlineLevel="0" collapsed="false">
      <c r="A4" s="93"/>
      <c r="B4" s="94" t="s">
        <v>80</v>
      </c>
      <c r="C4" s="327"/>
      <c r="D4" s="328"/>
      <c r="E4" s="193" t="s">
        <v>245</v>
      </c>
    </row>
    <row r="5" customFormat="false" ht="13.8" hidden="false" customHeight="false" outlineLevel="0" collapsed="false">
      <c r="A5" s="83" t="n">
        <v>1</v>
      </c>
      <c r="B5" s="232" t="s">
        <v>81</v>
      </c>
      <c r="C5" s="83"/>
      <c r="D5" s="233" t="s">
        <v>31</v>
      </c>
      <c r="E5" s="232" t="s">
        <v>32</v>
      </c>
    </row>
    <row r="6" customFormat="false" ht="13.8" hidden="false" customHeight="false" outlineLevel="0" collapsed="false">
      <c r="A6" s="99"/>
      <c r="B6" s="100"/>
      <c r="C6" s="101"/>
      <c r="D6" s="102"/>
      <c r="E6" s="100" t="s">
        <v>82</v>
      </c>
    </row>
    <row r="7" customFormat="false" ht="13.8" hidden="false" customHeight="false" outlineLevel="0" collapsed="false">
      <c r="A7" s="103" t="s">
        <v>33</v>
      </c>
      <c r="B7" s="104" t="s">
        <v>83</v>
      </c>
      <c r="C7" s="105"/>
      <c r="D7" s="106" t="n">
        <f aca="false">(2472.68/220)*180</f>
        <v>2023.10181818182</v>
      </c>
      <c r="E7" s="104" t="s">
        <v>186</v>
      </c>
    </row>
    <row r="8" customFormat="false" ht="13.8" hidden="false" customHeight="false" outlineLevel="0" collapsed="false">
      <c r="A8" s="194"/>
      <c r="B8" s="129"/>
      <c r="C8" s="195"/>
      <c r="D8" s="196"/>
      <c r="E8" s="129" t="s">
        <v>246</v>
      </c>
    </row>
    <row r="9" customFormat="false" ht="13.8" hidden="false" customHeight="false" outlineLevel="0" collapsed="false">
      <c r="A9" s="103" t="s">
        <v>36</v>
      </c>
      <c r="B9" s="104" t="s">
        <v>85</v>
      </c>
      <c r="C9" s="99"/>
      <c r="D9" s="102"/>
      <c r="E9" s="100"/>
    </row>
    <row r="10" customFormat="false" ht="13.8" hidden="false" customHeight="false" outlineLevel="0" collapsed="false">
      <c r="A10" s="197"/>
      <c r="B10" s="198"/>
      <c r="C10" s="199"/>
      <c r="D10" s="200"/>
      <c r="E10" s="198"/>
    </row>
    <row r="11" customFormat="false" ht="13.8" hidden="false" customHeight="false" outlineLevel="0" collapsed="false">
      <c r="A11" s="202"/>
      <c r="B11" s="114"/>
      <c r="C11" s="202"/>
      <c r="D11" s="203"/>
      <c r="E11" s="114"/>
    </row>
    <row r="12" customFormat="false" ht="13.8" hidden="false" customHeight="false" outlineLevel="0" collapsed="false">
      <c r="A12" s="93" t="s">
        <v>86</v>
      </c>
      <c r="B12" s="204" t="s">
        <v>87</v>
      </c>
      <c r="C12" s="205"/>
      <c r="D12" s="206" t="n">
        <f aca="false">D7+D10</f>
        <v>2023.10181818182</v>
      </c>
      <c r="E12" s="207"/>
    </row>
    <row r="13" customFormat="false" ht="13.8" hidden="false" customHeight="false" outlineLevel="0" collapsed="false">
      <c r="A13" s="87"/>
      <c r="B13" s="88"/>
      <c r="C13" s="87"/>
      <c r="D13" s="89"/>
      <c r="E13" s="88"/>
    </row>
    <row r="14" customFormat="false" ht="13.8" hidden="false" customHeight="false" outlineLevel="0" collapsed="false">
      <c r="A14" s="115"/>
      <c r="B14" s="116" t="s">
        <v>88</v>
      </c>
      <c r="C14" s="117"/>
      <c r="D14" s="118"/>
      <c r="E14" s="119"/>
    </row>
    <row r="15" customFormat="false" ht="13.8" hidden="false" customHeight="false" outlineLevel="0" collapsed="false">
      <c r="A15" s="120"/>
      <c r="B15" s="121" t="s">
        <v>89</v>
      </c>
      <c r="C15" s="122" t="s">
        <v>30</v>
      </c>
      <c r="D15" s="123" t="s">
        <v>31</v>
      </c>
      <c r="E15" s="121" t="s">
        <v>32</v>
      </c>
    </row>
    <row r="16" customFormat="false" ht="13.8" hidden="false" customHeight="false" outlineLevel="0" collapsed="false">
      <c r="A16" s="124" t="s">
        <v>33</v>
      </c>
      <c r="B16" s="108" t="s">
        <v>199</v>
      </c>
      <c r="C16" s="125"/>
      <c r="D16" s="110" t="n">
        <f aca="false">((2*22)*4)-(D12*6%)</f>
        <v>54.6138909090909</v>
      </c>
      <c r="E16" s="108" t="s">
        <v>91</v>
      </c>
      <c r="F16" s="80" t="n">
        <f aca="false">3.75*2</f>
        <v>7.5</v>
      </c>
    </row>
    <row r="17" customFormat="false" ht="13.8" hidden="false" customHeight="false" outlineLevel="0" collapsed="false">
      <c r="A17" s="124" t="s">
        <v>36</v>
      </c>
      <c r="B17" s="108" t="s">
        <v>200</v>
      </c>
      <c r="C17" s="125" t="n">
        <v>0</v>
      </c>
      <c r="D17" s="110" t="n">
        <v>0</v>
      </c>
      <c r="E17" s="108" t="s">
        <v>103</v>
      </c>
      <c r="F17" s="80" t="n">
        <f aca="false">F16*22</f>
        <v>165</v>
      </c>
      <c r="G17" s="336" t="n">
        <f aca="false">D7*6%</f>
        <v>121.386109090909</v>
      </c>
      <c r="H17" s="208"/>
    </row>
    <row r="18" customFormat="false" ht="13.8" hidden="false" customHeight="false" outlineLevel="0" collapsed="false">
      <c r="A18" s="124" t="s">
        <v>43</v>
      </c>
      <c r="B18" s="108" t="s">
        <v>94</v>
      </c>
      <c r="C18" s="125" t="n">
        <v>0</v>
      </c>
      <c r="D18" s="110" t="n">
        <v>43.66</v>
      </c>
      <c r="E18" s="108" t="s">
        <v>201</v>
      </c>
      <c r="F18" s="336" t="n">
        <f aca="false">F17-G17</f>
        <v>43.6138909090909</v>
      </c>
    </row>
    <row r="19" customFormat="false" ht="13.8" hidden="false" customHeight="false" outlineLevel="0" collapsed="false">
      <c r="A19" s="124" t="s">
        <v>95</v>
      </c>
      <c r="B19" s="108" t="s">
        <v>96</v>
      </c>
      <c r="C19" s="125" t="n">
        <v>0.001</v>
      </c>
      <c r="D19" s="110" t="n">
        <v>5</v>
      </c>
      <c r="E19" s="108" t="s">
        <v>202</v>
      </c>
    </row>
    <row r="20" customFormat="false" ht="13.8" hidden="false" customHeight="false" outlineLevel="0" collapsed="false">
      <c r="A20" s="127"/>
      <c r="B20" s="121" t="s">
        <v>97</v>
      </c>
      <c r="C20" s="128" t="n">
        <f aca="false">SUM(C16:C19)</f>
        <v>0.001</v>
      </c>
      <c r="D20" s="123" t="n">
        <f aca="false">SUM(D16:D19)</f>
        <v>103.273890909091</v>
      </c>
      <c r="E20" s="108"/>
    </row>
    <row r="21" customFormat="false" ht="13.8" hidden="false" customHeight="false" outlineLevel="0" collapsed="false">
      <c r="A21" s="87"/>
      <c r="B21" s="88"/>
      <c r="C21" s="87"/>
      <c r="D21" s="89"/>
      <c r="E21" s="88"/>
    </row>
    <row r="22" customFormat="false" ht="13.8" hidden="false" customHeight="false" outlineLevel="0" collapsed="false">
      <c r="A22" s="115"/>
      <c r="B22" s="116" t="s">
        <v>98</v>
      </c>
      <c r="C22" s="117"/>
      <c r="D22" s="118"/>
      <c r="E22" s="119"/>
    </row>
    <row r="23" customFormat="false" ht="13.8" hidden="false" customHeight="false" outlineLevel="0" collapsed="false">
      <c r="A23" s="120"/>
      <c r="B23" s="121" t="s">
        <v>99</v>
      </c>
      <c r="C23" s="122" t="s">
        <v>30</v>
      </c>
      <c r="D23" s="123" t="s">
        <v>31</v>
      </c>
      <c r="E23" s="121" t="s">
        <v>32</v>
      </c>
    </row>
    <row r="24" customFormat="false" ht="13.8" hidden="false" customHeight="false" outlineLevel="0" collapsed="false">
      <c r="A24" s="124" t="s">
        <v>33</v>
      </c>
      <c r="B24" s="108" t="s">
        <v>100</v>
      </c>
      <c r="C24" s="125" t="n">
        <v>0.2</v>
      </c>
      <c r="D24" s="110" t="n">
        <f aca="false">D12*C24</f>
        <v>404.620363636364</v>
      </c>
      <c r="E24" s="108" t="s">
        <v>101</v>
      </c>
    </row>
    <row r="25" customFormat="false" ht="13.8" hidden="false" customHeight="false" outlineLevel="0" collapsed="false">
      <c r="A25" s="124" t="s">
        <v>36</v>
      </c>
      <c r="B25" s="108" t="s">
        <v>102</v>
      </c>
      <c r="C25" s="125" t="n">
        <v>0.08</v>
      </c>
      <c r="D25" s="110" t="n">
        <f aca="false">D$12*C25</f>
        <v>161.848145454545</v>
      </c>
      <c r="E25" s="108" t="s">
        <v>103</v>
      </c>
    </row>
    <row r="26" customFormat="false" ht="13.8" hidden="false" customHeight="false" outlineLevel="0" collapsed="false">
      <c r="A26" s="124" t="s">
        <v>43</v>
      </c>
      <c r="B26" s="108" t="s">
        <v>104</v>
      </c>
      <c r="C26" s="125" t="n">
        <v>0.025</v>
      </c>
      <c r="D26" s="110" t="n">
        <f aca="false">D$12*C26</f>
        <v>50.5775454545455</v>
      </c>
      <c r="E26" s="108" t="s">
        <v>105</v>
      </c>
    </row>
    <row r="27" customFormat="false" ht="13.8" hidden="false" customHeight="false" outlineLevel="0" collapsed="false">
      <c r="A27" s="124" t="s">
        <v>95</v>
      </c>
      <c r="B27" s="108" t="s">
        <v>106</v>
      </c>
      <c r="C27" s="125" t="n">
        <v>0.01</v>
      </c>
      <c r="D27" s="110" t="n">
        <f aca="false">D$12*C27</f>
        <v>20.2310181818182</v>
      </c>
      <c r="E27" s="108" t="s">
        <v>107</v>
      </c>
    </row>
    <row r="28" customFormat="false" ht="13.8" hidden="false" customHeight="false" outlineLevel="0" collapsed="false">
      <c r="A28" s="124" t="s">
        <v>108</v>
      </c>
      <c r="B28" s="108" t="s">
        <v>109</v>
      </c>
      <c r="C28" s="125" t="n">
        <v>0.025</v>
      </c>
      <c r="D28" s="110" t="n">
        <f aca="false">D$12*C28</f>
        <v>50.5775454545455</v>
      </c>
      <c r="E28" s="108" t="s">
        <v>110</v>
      </c>
    </row>
    <row r="29" customFormat="false" ht="13.8" hidden="false" customHeight="false" outlineLevel="0" collapsed="false">
      <c r="A29" s="124" t="s">
        <v>111</v>
      </c>
      <c r="B29" s="108" t="s">
        <v>112</v>
      </c>
      <c r="C29" s="125" t="n">
        <v>0.002</v>
      </c>
      <c r="D29" s="110" t="n">
        <f aca="false">D$12*C29</f>
        <v>4.04620363636364</v>
      </c>
      <c r="E29" s="108" t="s">
        <v>113</v>
      </c>
    </row>
    <row r="30" customFormat="false" ht="13.8" hidden="false" customHeight="false" outlineLevel="0" collapsed="false">
      <c r="A30" s="124" t="s">
        <v>114</v>
      </c>
      <c r="B30" s="108" t="s">
        <v>115</v>
      </c>
      <c r="C30" s="125" t="n">
        <v>0.006</v>
      </c>
      <c r="D30" s="110" t="n">
        <f aca="false">D$12*C30</f>
        <v>12.1386109090909</v>
      </c>
      <c r="E30" s="108" t="s">
        <v>116</v>
      </c>
    </row>
    <row r="31" customFormat="false" ht="13.8" hidden="false" customHeight="false" outlineLevel="0" collapsed="false">
      <c r="A31" s="223" t="s">
        <v>117</v>
      </c>
      <c r="B31" s="234" t="s">
        <v>237</v>
      </c>
      <c r="C31" s="235" t="n">
        <v>0.015</v>
      </c>
      <c r="D31" s="236" t="n">
        <f aca="false">D$12*C31</f>
        <v>30.3465272727273</v>
      </c>
      <c r="E31" s="234" t="s">
        <v>119</v>
      </c>
    </row>
    <row r="32" customFormat="false" ht="13.8" hidden="false" customHeight="false" outlineLevel="0" collapsed="false">
      <c r="A32" s="124"/>
      <c r="B32" s="121" t="s">
        <v>120</v>
      </c>
      <c r="C32" s="122" t="n">
        <f aca="false">SUM(C24:C31)</f>
        <v>0.363</v>
      </c>
      <c r="D32" s="123" t="n">
        <f aca="false">SUM(D24:D31)</f>
        <v>734.38596</v>
      </c>
      <c r="E32" s="108"/>
    </row>
    <row r="33" customFormat="false" ht="13.8" hidden="false" customHeight="false" outlineLevel="0" collapsed="false">
      <c r="A33" s="87"/>
      <c r="B33" s="88"/>
      <c r="C33" s="87"/>
      <c r="D33" s="89"/>
      <c r="E33" s="88"/>
    </row>
    <row r="34" customFormat="false" ht="13.8" hidden="false" customHeight="false" outlineLevel="0" collapsed="false">
      <c r="A34" s="115"/>
      <c r="B34" s="116" t="s">
        <v>121</v>
      </c>
      <c r="C34" s="117"/>
      <c r="D34" s="118"/>
      <c r="E34" s="119"/>
    </row>
    <row r="35" customFormat="false" ht="13.8" hidden="false" customHeight="false" outlineLevel="0" collapsed="false">
      <c r="A35" s="120"/>
      <c r="B35" s="121"/>
      <c r="C35" s="122" t="s">
        <v>30</v>
      </c>
      <c r="D35" s="123" t="s">
        <v>31</v>
      </c>
      <c r="E35" s="121" t="s">
        <v>32</v>
      </c>
    </row>
    <row r="36" customFormat="false" ht="13.8" hidden="false" customHeight="false" outlineLevel="0" collapsed="false">
      <c r="A36" s="124" t="s">
        <v>33</v>
      </c>
      <c r="B36" s="108" t="s">
        <v>122</v>
      </c>
      <c r="C36" s="125" t="n">
        <v>0.0833</v>
      </c>
      <c r="D36" s="110" t="n">
        <f aca="false">D$12*C36</f>
        <v>168.524381454545</v>
      </c>
      <c r="E36" s="108" t="s">
        <v>123</v>
      </c>
    </row>
    <row r="37" customFormat="false" ht="13.8" hidden="false" customHeight="false" outlineLevel="0" collapsed="false">
      <c r="A37" s="124" t="s">
        <v>36</v>
      </c>
      <c r="B37" s="129" t="s">
        <v>124</v>
      </c>
      <c r="C37" s="130" t="n">
        <v>0.0833</v>
      </c>
      <c r="D37" s="196" t="n">
        <f aca="false">D$12*C37</f>
        <v>168.524381454545</v>
      </c>
      <c r="E37" s="131" t="s">
        <v>125</v>
      </c>
    </row>
    <row r="38" customFormat="false" ht="13.8" hidden="false" customHeight="false" outlineLevel="0" collapsed="false">
      <c r="A38" s="124" t="s">
        <v>43</v>
      </c>
      <c r="B38" s="108" t="s">
        <v>126</v>
      </c>
      <c r="C38" s="125" t="n">
        <f aca="false">C37/3</f>
        <v>0.0277666666666667</v>
      </c>
      <c r="D38" s="110" t="n">
        <f aca="false">D$12*C38</f>
        <v>56.1747938181818</v>
      </c>
      <c r="E38" s="108" t="s">
        <v>127</v>
      </c>
    </row>
    <row r="39" customFormat="false" ht="13.8" hidden="false" customHeight="false" outlineLevel="0" collapsed="false">
      <c r="A39" s="132"/>
      <c r="B39" s="133" t="s">
        <v>128</v>
      </c>
      <c r="C39" s="134" t="n">
        <f aca="false">SUM(C36:C38)</f>
        <v>0.194366666666667</v>
      </c>
      <c r="D39" s="135" t="n">
        <f aca="false">SUM(D36:D38)</f>
        <v>393.223556727273</v>
      </c>
      <c r="E39" s="100"/>
    </row>
    <row r="40" customFormat="false" ht="13.8" hidden="false" customHeight="false" outlineLevel="0" collapsed="false">
      <c r="A40" s="136"/>
      <c r="B40" s="100"/>
      <c r="C40" s="137"/>
      <c r="D40" s="102"/>
      <c r="E40" s="138" t="s">
        <v>129</v>
      </c>
    </row>
    <row r="41" customFormat="false" ht="13.8" hidden="false" customHeight="false" outlineLevel="0" collapsed="false">
      <c r="A41" s="209" t="s">
        <v>43</v>
      </c>
      <c r="B41" s="129" t="s">
        <v>130</v>
      </c>
      <c r="C41" s="130" t="n">
        <v>0.070555</v>
      </c>
      <c r="D41" s="196" t="n">
        <f aca="false">D$12*C41</f>
        <v>142.739948781818</v>
      </c>
      <c r="E41" s="210" t="s">
        <v>131</v>
      </c>
    </row>
    <row r="42" customFormat="false" ht="13.8" hidden="false" customHeight="false" outlineLevel="0" collapsed="false">
      <c r="A42" s="127"/>
      <c r="B42" s="211" t="s">
        <v>132</v>
      </c>
      <c r="C42" s="130" t="n">
        <f aca="false">SUM(C39:C41)</f>
        <v>0.264921666666667</v>
      </c>
      <c r="D42" s="196" t="n">
        <f aca="false">SUM(D39:D41)</f>
        <v>535.963505509091</v>
      </c>
      <c r="E42" s="337"/>
    </row>
    <row r="43" customFormat="false" ht="13.8" hidden="false" customHeight="false" outlineLevel="0" collapsed="false">
      <c r="A43" s="237"/>
      <c r="B43" s="238"/>
      <c r="C43" s="130"/>
      <c r="D43" s="196"/>
      <c r="E43" s="238"/>
    </row>
    <row r="44" customFormat="false" ht="13.8" hidden="false" customHeight="false" outlineLevel="0" collapsed="false">
      <c r="A44" s="214"/>
      <c r="B44" s="241" t="s">
        <v>133</v>
      </c>
      <c r="C44" s="242"/>
      <c r="D44" s="243"/>
      <c r="E44" s="244"/>
    </row>
    <row r="45" customFormat="false" ht="13.8" hidden="false" customHeight="false" outlineLevel="0" collapsed="false">
      <c r="A45" s="245"/>
      <c r="B45" s="246"/>
      <c r="C45" s="247" t="s">
        <v>30</v>
      </c>
      <c r="D45" s="248" t="s">
        <v>31</v>
      </c>
      <c r="E45" s="246" t="s">
        <v>32</v>
      </c>
    </row>
    <row r="46" customFormat="false" ht="13.8" hidden="false" customHeight="false" outlineLevel="0" collapsed="false">
      <c r="A46" s="220" t="s">
        <v>33</v>
      </c>
      <c r="B46" s="249" t="s">
        <v>134</v>
      </c>
      <c r="C46" s="250" t="n">
        <v>0.0007</v>
      </c>
      <c r="D46" s="251" t="n">
        <f aca="false">D$12*C46</f>
        <v>1.41617127272727</v>
      </c>
      <c r="E46" s="249" t="s">
        <v>135</v>
      </c>
    </row>
    <row r="47" customFormat="false" ht="13.8" hidden="false" customHeight="false" outlineLevel="0" collapsed="false">
      <c r="A47" s="218"/>
      <c r="B47" s="252"/>
      <c r="C47" s="253"/>
      <c r="D47" s="254"/>
      <c r="E47" s="252" t="s">
        <v>136</v>
      </c>
    </row>
    <row r="48" customFormat="false" ht="13.8" hidden="false" customHeight="false" outlineLevel="0" collapsed="false">
      <c r="A48" s="219"/>
      <c r="B48" s="255"/>
      <c r="C48" s="256"/>
      <c r="D48" s="257"/>
      <c r="E48" s="255" t="s">
        <v>137</v>
      </c>
    </row>
    <row r="49" customFormat="false" ht="13.8" hidden="false" customHeight="false" outlineLevel="0" collapsed="false">
      <c r="A49" s="258"/>
      <c r="B49" s="259" t="s">
        <v>128</v>
      </c>
      <c r="C49" s="260" t="n">
        <f aca="false">SUM(C46:C48)</f>
        <v>0.0007</v>
      </c>
      <c r="D49" s="261" t="n">
        <f aca="false">SUM(D46:D48)</f>
        <v>1.41617127272727</v>
      </c>
      <c r="E49" s="252"/>
    </row>
    <row r="50" customFormat="false" ht="13.8" hidden="false" customHeight="false" outlineLevel="0" collapsed="false">
      <c r="A50" s="215"/>
      <c r="B50" s="262"/>
      <c r="C50" s="250"/>
      <c r="D50" s="251"/>
      <c r="E50" s="263" t="s">
        <v>129</v>
      </c>
    </row>
    <row r="51" customFormat="false" ht="13.8" hidden="false" customHeight="false" outlineLevel="0" collapsed="false">
      <c r="A51" s="217" t="s">
        <v>36</v>
      </c>
      <c r="B51" s="264" t="s">
        <v>130</v>
      </c>
      <c r="C51" s="256" t="n">
        <f aca="false">C49*C32</f>
        <v>0.0002541</v>
      </c>
      <c r="D51" s="257" t="n">
        <f aca="false">D$12*C51</f>
        <v>0.514070172</v>
      </c>
      <c r="E51" s="265" t="s">
        <v>211</v>
      </c>
    </row>
    <row r="52" customFormat="false" ht="13.8" hidden="false" customHeight="false" outlineLevel="0" collapsed="false">
      <c r="A52" s="266"/>
      <c r="B52" s="267" t="s">
        <v>138</v>
      </c>
      <c r="C52" s="268" t="n">
        <f aca="false">SUM(C49:C51)</f>
        <v>0.0009541</v>
      </c>
      <c r="D52" s="269" t="n">
        <f aca="false">SUM(D49:D51)</f>
        <v>1.93024144472727</v>
      </c>
      <c r="E52" s="234"/>
    </row>
    <row r="53" customFormat="false" ht="13.8" hidden="false" customHeight="false" outlineLevel="0" collapsed="false">
      <c r="A53" s="87"/>
      <c r="B53" s="88"/>
      <c r="C53" s="87"/>
      <c r="D53" s="89"/>
      <c r="E53" s="88"/>
    </row>
    <row r="54" customFormat="false" ht="13.8" hidden="false" customHeight="false" outlineLevel="0" collapsed="false">
      <c r="A54" s="214"/>
      <c r="B54" s="241" t="s">
        <v>139</v>
      </c>
      <c r="C54" s="242"/>
      <c r="D54" s="243"/>
      <c r="E54" s="244"/>
    </row>
    <row r="55" customFormat="false" ht="13.8" hidden="false" customHeight="false" outlineLevel="0" collapsed="false">
      <c r="A55" s="214"/>
      <c r="B55" s="246"/>
      <c r="C55" s="270" t="s">
        <v>30</v>
      </c>
      <c r="D55" s="271" t="s">
        <v>31</v>
      </c>
      <c r="E55" s="272" t="s">
        <v>32</v>
      </c>
    </row>
    <row r="56" customFormat="false" ht="13.8" hidden="false" customHeight="false" outlineLevel="0" collapsed="false">
      <c r="A56" s="215"/>
      <c r="B56" s="249"/>
      <c r="C56" s="220"/>
      <c r="D56" s="273"/>
      <c r="E56" s="274" t="s">
        <v>140</v>
      </c>
    </row>
    <row r="57" customFormat="false" ht="13.8" hidden="false" customHeight="false" outlineLevel="0" collapsed="false">
      <c r="A57" s="216" t="s">
        <v>33</v>
      </c>
      <c r="B57" s="252" t="s">
        <v>141</v>
      </c>
      <c r="C57" s="253" t="n">
        <f aca="false">5%*8.33%</f>
        <v>0.004165</v>
      </c>
      <c r="D57" s="275" t="n">
        <f aca="false">D$12*C57</f>
        <v>8.42621907272727</v>
      </c>
      <c r="E57" s="274" t="s">
        <v>142</v>
      </c>
    </row>
    <row r="58" customFormat="false" ht="13.8" hidden="false" customHeight="false" outlineLevel="0" collapsed="false">
      <c r="A58" s="217"/>
      <c r="B58" s="255"/>
      <c r="C58" s="256"/>
      <c r="D58" s="276"/>
      <c r="E58" s="265" t="s">
        <v>143</v>
      </c>
    </row>
    <row r="59" customFormat="false" ht="13.8" hidden="false" customHeight="false" outlineLevel="0" collapsed="false">
      <c r="A59" s="218"/>
      <c r="B59" s="252"/>
      <c r="C59" s="253"/>
      <c r="D59" s="254"/>
      <c r="E59" s="263" t="s">
        <v>144</v>
      </c>
    </row>
    <row r="60" customFormat="false" ht="13.8" hidden="false" customHeight="false" outlineLevel="0" collapsed="false">
      <c r="A60" s="219" t="s">
        <v>36</v>
      </c>
      <c r="B60" s="255" t="s">
        <v>145</v>
      </c>
      <c r="C60" s="256" t="n">
        <f aca="false">C57*8%</f>
        <v>0.0003332</v>
      </c>
      <c r="D60" s="257" t="n">
        <f aca="false">D$12*C60</f>
        <v>0.674097525818182</v>
      </c>
      <c r="E60" s="265" t="s">
        <v>146</v>
      </c>
    </row>
    <row r="61" customFormat="false" ht="13.8" hidden="false" customHeight="false" outlineLevel="0" collapsed="false">
      <c r="A61" s="220"/>
      <c r="B61" s="249" t="s">
        <v>147</v>
      </c>
      <c r="C61" s="250"/>
      <c r="D61" s="251"/>
      <c r="E61" s="249" t="s">
        <v>148</v>
      </c>
    </row>
    <row r="62" customFormat="false" ht="13.8" hidden="false" customHeight="false" outlineLevel="0" collapsed="false">
      <c r="A62" s="219" t="s">
        <v>43</v>
      </c>
      <c r="B62" s="255" t="s">
        <v>149</v>
      </c>
      <c r="C62" s="256" t="n">
        <v>0.02</v>
      </c>
      <c r="D62" s="257" t="n">
        <f aca="false">D$12*C62</f>
        <v>40.4620363636364</v>
      </c>
      <c r="E62" s="255"/>
    </row>
    <row r="63" customFormat="false" ht="13.8" hidden="false" customHeight="false" outlineLevel="0" collapsed="false">
      <c r="A63" s="220"/>
      <c r="B63" s="249"/>
      <c r="C63" s="277"/>
      <c r="D63" s="251"/>
      <c r="E63" s="263" t="s">
        <v>150</v>
      </c>
    </row>
    <row r="64" customFormat="false" ht="13.8" hidden="false" customHeight="false" outlineLevel="0" collapsed="false">
      <c r="A64" s="218" t="s">
        <v>95</v>
      </c>
      <c r="B64" s="252" t="s">
        <v>151</v>
      </c>
      <c r="C64" s="278" t="n">
        <f aca="false">(7/30)/12</f>
        <v>0.0194444444444444</v>
      </c>
      <c r="D64" s="254" t="n">
        <f aca="false">D$12*C64</f>
        <v>39.3380909090909</v>
      </c>
      <c r="E64" s="274" t="s">
        <v>152</v>
      </c>
    </row>
    <row r="65" customFormat="false" ht="13.8" hidden="false" customHeight="false" outlineLevel="0" collapsed="false">
      <c r="A65" s="219"/>
      <c r="B65" s="252"/>
      <c r="C65" s="279"/>
      <c r="D65" s="257"/>
      <c r="E65" s="274" t="s">
        <v>153</v>
      </c>
    </row>
    <row r="66" customFormat="false" ht="13.8" hidden="false" customHeight="false" outlineLevel="0" collapsed="false">
      <c r="A66" s="216" t="s">
        <v>108</v>
      </c>
      <c r="B66" s="249" t="s">
        <v>130</v>
      </c>
      <c r="C66" s="280" t="n">
        <v>0.00706</v>
      </c>
      <c r="D66" s="254" t="n">
        <f aca="false">D$12*C66</f>
        <v>14.2830988363636</v>
      </c>
      <c r="E66" s="249" t="s">
        <v>154</v>
      </c>
    </row>
    <row r="67" customFormat="false" ht="13.8" hidden="false" customHeight="false" outlineLevel="0" collapsed="false">
      <c r="A67" s="216"/>
      <c r="B67" s="255"/>
      <c r="C67" s="280"/>
      <c r="D67" s="281"/>
      <c r="E67" s="255" t="s">
        <v>155</v>
      </c>
    </row>
    <row r="68" customFormat="false" ht="13.8" hidden="false" customHeight="false" outlineLevel="0" collapsed="false">
      <c r="A68" s="220"/>
      <c r="B68" s="249" t="s">
        <v>147</v>
      </c>
      <c r="C68" s="250"/>
      <c r="D68" s="251"/>
      <c r="E68" s="252" t="s">
        <v>148</v>
      </c>
    </row>
    <row r="69" customFormat="false" ht="13.8" hidden="false" customHeight="false" outlineLevel="0" collapsed="false">
      <c r="A69" s="219" t="s">
        <v>111</v>
      </c>
      <c r="B69" s="255" t="s">
        <v>156</v>
      </c>
      <c r="C69" s="256" t="n">
        <v>0.02</v>
      </c>
      <c r="D69" s="257" t="n">
        <f aca="false">D$12*C69</f>
        <v>40.4620363636364</v>
      </c>
      <c r="E69" s="255"/>
    </row>
    <row r="70" customFormat="false" ht="13.8" hidden="false" customHeight="false" outlineLevel="0" collapsed="false">
      <c r="A70" s="120"/>
      <c r="B70" s="121" t="s">
        <v>157</v>
      </c>
      <c r="C70" s="122" t="n">
        <f aca="false">SUM(C57:C69)</f>
        <v>0.0710026444444444</v>
      </c>
      <c r="D70" s="123" t="n">
        <f aca="false">SUM(D57:D69)</f>
        <v>143.645579071273</v>
      </c>
      <c r="E70" s="108"/>
    </row>
    <row r="71" customFormat="false" ht="13.8" hidden="false" customHeight="false" outlineLevel="0" collapsed="false">
      <c r="A71" s="237"/>
      <c r="B71" s="238"/>
      <c r="C71" s="239"/>
      <c r="D71" s="240"/>
      <c r="E71" s="238"/>
    </row>
    <row r="72" customFormat="false" ht="13.8" hidden="false" customHeight="false" outlineLevel="0" collapsed="false">
      <c r="A72" s="214"/>
      <c r="B72" s="241" t="s">
        <v>158</v>
      </c>
      <c r="C72" s="242"/>
      <c r="D72" s="243"/>
      <c r="E72" s="244"/>
    </row>
    <row r="73" customFormat="false" ht="13.8" hidden="false" customHeight="false" outlineLevel="0" collapsed="false">
      <c r="A73" s="338"/>
      <c r="B73" s="295"/>
      <c r="C73" s="339" t="s">
        <v>30</v>
      </c>
      <c r="D73" s="271" t="s">
        <v>31</v>
      </c>
      <c r="E73" s="295" t="s">
        <v>32</v>
      </c>
    </row>
    <row r="74" customFormat="false" ht="13.8" hidden="false" customHeight="false" outlineLevel="0" collapsed="false">
      <c r="A74" s="218"/>
      <c r="B74" s="252"/>
      <c r="C74" s="253"/>
      <c r="D74" s="254"/>
      <c r="E74" s="263" t="s">
        <v>144</v>
      </c>
    </row>
    <row r="75" customFormat="false" ht="13.8" hidden="false" customHeight="false" outlineLevel="0" collapsed="false">
      <c r="A75" s="218" t="s">
        <v>33</v>
      </c>
      <c r="B75" s="252" t="s">
        <v>160</v>
      </c>
      <c r="C75" s="253" t="n">
        <f aca="false">(5/30)/12</f>
        <v>0.0138888888888889</v>
      </c>
      <c r="D75" s="254" t="n">
        <f aca="false">D$12*C75</f>
        <v>28.0986363636364</v>
      </c>
      <c r="E75" s="274" t="s">
        <v>161</v>
      </c>
    </row>
    <row r="76" customFormat="false" ht="13.8" hidden="false" customHeight="false" outlineLevel="0" collapsed="false">
      <c r="A76" s="215"/>
      <c r="B76" s="249"/>
      <c r="C76" s="285"/>
      <c r="D76" s="251"/>
      <c r="E76" s="249" t="s">
        <v>162</v>
      </c>
    </row>
    <row r="77" customFormat="false" ht="13.8" hidden="false" customHeight="false" outlineLevel="0" collapsed="false">
      <c r="A77" s="216" t="s">
        <v>36</v>
      </c>
      <c r="B77" s="252" t="s">
        <v>163</v>
      </c>
      <c r="C77" s="280" t="n">
        <v>0</v>
      </c>
      <c r="D77" s="254" t="n">
        <f aca="false">D$12*C77</f>
        <v>0</v>
      </c>
      <c r="E77" s="252" t="s">
        <v>164</v>
      </c>
    </row>
    <row r="78" customFormat="false" ht="13.8" hidden="false" customHeight="false" outlineLevel="0" collapsed="false">
      <c r="A78" s="217"/>
      <c r="B78" s="255"/>
      <c r="C78" s="286"/>
      <c r="D78" s="257"/>
      <c r="E78" s="255" t="s">
        <v>165</v>
      </c>
    </row>
    <row r="79" customFormat="false" ht="13.8" hidden="false" customHeight="false" outlineLevel="0" collapsed="false">
      <c r="A79" s="218"/>
      <c r="B79" s="252"/>
      <c r="C79" s="278"/>
      <c r="D79" s="254"/>
      <c r="E79" s="181" t="s">
        <v>166</v>
      </c>
    </row>
    <row r="80" customFormat="false" ht="13.8" hidden="false" customHeight="false" outlineLevel="0" collapsed="false">
      <c r="A80" s="218" t="s">
        <v>43</v>
      </c>
      <c r="B80" s="252" t="s">
        <v>167</v>
      </c>
      <c r="C80" s="278" t="n">
        <f aca="false">(3/30)/12</f>
        <v>0.00833333333333333</v>
      </c>
      <c r="D80" s="254" t="n">
        <f aca="false">D$12*C80</f>
        <v>16.8591818181818</v>
      </c>
      <c r="E80" s="274" t="s">
        <v>168</v>
      </c>
    </row>
    <row r="81" customFormat="false" ht="13.8" hidden="false" customHeight="false" outlineLevel="0" collapsed="false">
      <c r="A81" s="219"/>
      <c r="B81" s="252"/>
      <c r="C81" s="279"/>
      <c r="D81" s="257"/>
      <c r="E81" s="274" t="s">
        <v>169</v>
      </c>
    </row>
    <row r="82" customFormat="false" ht="13.8" hidden="false" customHeight="false" outlineLevel="0" collapsed="false">
      <c r="A82" s="216" t="s">
        <v>95</v>
      </c>
      <c r="B82" s="249" t="s">
        <v>170</v>
      </c>
      <c r="C82" s="280" t="n">
        <f aca="false">(15/30)/12*0.1</f>
        <v>0.00416666666666667</v>
      </c>
      <c r="D82" s="254" t="n">
        <f aca="false">D$12*C82</f>
        <v>8.42959090909091</v>
      </c>
      <c r="E82" s="249" t="s">
        <v>171</v>
      </c>
    </row>
    <row r="83" customFormat="false" ht="13.8" hidden="false" customHeight="false" outlineLevel="0" collapsed="false">
      <c r="A83" s="216"/>
      <c r="B83" s="255"/>
      <c r="C83" s="280"/>
      <c r="D83" s="281"/>
      <c r="E83" s="255" t="s">
        <v>172</v>
      </c>
    </row>
    <row r="84" customFormat="false" ht="13.8" hidden="false" customHeight="false" outlineLevel="0" collapsed="false">
      <c r="A84" s="120"/>
      <c r="B84" s="121" t="s">
        <v>49</v>
      </c>
      <c r="C84" s="122" t="n">
        <f aca="false">SUM(C75:C83)</f>
        <v>0.0263888888888889</v>
      </c>
      <c r="D84" s="123" t="n">
        <f aca="false">SUM(D75:D83)</f>
        <v>53.3874090909091</v>
      </c>
      <c r="E84" s="108"/>
    </row>
    <row r="85" customFormat="false" ht="13.8" hidden="false" customHeight="false" outlineLevel="0" collapsed="false">
      <c r="A85" s="223" t="s">
        <v>108</v>
      </c>
      <c r="B85" s="234" t="s">
        <v>173</v>
      </c>
      <c r="C85" s="250" t="n">
        <v>0.00958</v>
      </c>
      <c r="D85" s="254" t="n">
        <f aca="false">D$12*C85</f>
        <v>19.3813154181818</v>
      </c>
      <c r="E85" s="249" t="s">
        <v>174</v>
      </c>
    </row>
    <row r="86" customFormat="false" ht="13.8" hidden="false" customHeight="false" outlineLevel="0" collapsed="false">
      <c r="A86" s="340"/>
      <c r="B86" s="341" t="s">
        <v>175</v>
      </c>
      <c r="C86" s="340"/>
      <c r="D86" s="342" t="n">
        <f aca="false">SUM(D84:D85)</f>
        <v>72.7687245090909</v>
      </c>
      <c r="E86" s="129" t="s">
        <v>238</v>
      </c>
    </row>
    <row r="87" customFormat="false" ht="13.8" hidden="false" customHeight="false" outlineLevel="0" collapsed="false">
      <c r="A87" s="237"/>
      <c r="B87" s="232"/>
      <c r="C87" s="237"/>
      <c r="D87" s="233"/>
      <c r="E87" s="238"/>
    </row>
    <row r="88" customFormat="false" ht="13.8" hidden="false" customHeight="false" outlineLevel="0" collapsed="false">
      <c r="A88" s="124"/>
      <c r="B88" s="121" t="s">
        <v>177</v>
      </c>
      <c r="C88" s="122"/>
      <c r="D88" s="123" t="n">
        <f aca="false">D86+D70+D52+D42+D32+D20+D12</f>
        <v>3615.06971962509</v>
      </c>
      <c r="E88" s="108"/>
    </row>
    <row r="89" customFormat="false" ht="13.8" hidden="false" customHeight="false" outlineLevel="0" collapsed="false">
      <c r="A89" s="237"/>
      <c r="B89" s="232"/>
      <c r="C89" s="290"/>
      <c r="D89" s="233"/>
      <c r="E89" s="238"/>
    </row>
    <row r="90" customFormat="false" ht="15" hidden="false" customHeight="false" outlineLevel="0" collapsed="false">
      <c r="A90" s="237"/>
      <c r="B90" s="121" t="s">
        <v>178</v>
      </c>
      <c r="C90" s="122"/>
      <c r="D90" s="291" t="s">
        <v>217</v>
      </c>
      <c r="E90" s="292" t="n">
        <f aca="false">D88*D90</f>
        <v>14460.2788785004</v>
      </c>
    </row>
    <row r="91" customFormat="false" ht="13.8" hidden="false" customHeight="false" outlineLevel="0" collapsed="false">
      <c r="A91" s="87"/>
      <c r="B91" s="88"/>
      <c r="C91" s="87"/>
      <c r="D91" s="89"/>
      <c r="E91" s="88"/>
    </row>
    <row r="92" customFormat="false" ht="13.8" hidden="false" customHeight="false" outlineLevel="0" collapsed="false">
      <c r="A92" s="115"/>
      <c r="B92" s="116" t="s">
        <v>29</v>
      </c>
      <c r="C92" s="117"/>
      <c r="D92" s="118"/>
      <c r="E92" s="119"/>
    </row>
    <row r="93" customFormat="false" ht="13.8" hidden="false" customHeight="false" outlineLevel="0" collapsed="false">
      <c r="A93" s="91"/>
      <c r="B93" s="90"/>
      <c r="C93" s="313" t="s">
        <v>30</v>
      </c>
      <c r="D93" s="92" t="s">
        <v>31</v>
      </c>
      <c r="E93" s="86" t="s">
        <v>32</v>
      </c>
    </row>
    <row r="94" customFormat="false" ht="13.8" hidden="false" customHeight="false" outlineLevel="0" collapsed="false">
      <c r="A94" s="219" t="s">
        <v>33</v>
      </c>
      <c r="B94" s="255" t="s">
        <v>34</v>
      </c>
      <c r="C94" s="256" t="n">
        <v>0.0585</v>
      </c>
      <c r="D94" s="257" t="n">
        <f aca="false">E90*C94</f>
        <v>845.926314392271</v>
      </c>
      <c r="E94" s="296" t="s">
        <v>203</v>
      </c>
      <c r="G94" s="80" t="n">
        <f aca="false">E90*C95</f>
        <v>694.093386168017</v>
      </c>
    </row>
    <row r="95" customFormat="false" ht="13.8" hidden="false" customHeight="false" outlineLevel="0" collapsed="false">
      <c r="A95" s="223" t="s">
        <v>36</v>
      </c>
      <c r="B95" s="255" t="s">
        <v>37</v>
      </c>
      <c r="C95" s="256" t="n">
        <v>0.048</v>
      </c>
      <c r="D95" s="236" t="n">
        <f aca="false">E90*C95</f>
        <v>694.093386168017</v>
      </c>
      <c r="E95" s="296" t="s">
        <v>38</v>
      </c>
    </row>
    <row r="96" customFormat="false" ht="13.8" hidden="false" customHeight="false" outlineLevel="0" collapsed="false">
      <c r="A96" s="132"/>
      <c r="B96" s="133" t="s">
        <v>39</v>
      </c>
      <c r="C96" s="343"/>
      <c r="D96" s="135" t="n">
        <f aca="false">D94+D95</f>
        <v>1540.01970056029</v>
      </c>
      <c r="E96" s="344"/>
    </row>
    <row r="97" customFormat="false" ht="13.8" hidden="false" customHeight="false" outlineLevel="0" collapsed="false">
      <c r="A97" s="345" t="s">
        <v>180</v>
      </c>
      <c r="B97" s="346" t="s">
        <v>247</v>
      </c>
      <c r="C97" s="347"/>
      <c r="D97" s="348"/>
      <c r="E97" s="349"/>
    </row>
    <row r="98" customFormat="false" ht="13.8" hidden="false" customHeight="false" outlineLevel="0" collapsed="false">
      <c r="A98" s="237"/>
      <c r="B98" s="232"/>
      <c r="C98" s="239"/>
      <c r="D98" s="233"/>
      <c r="E98" s="310"/>
    </row>
    <row r="99" customFormat="false" ht="13.8" hidden="false" customHeight="false" outlineLevel="0" collapsed="false">
      <c r="A99" s="93"/>
      <c r="B99" s="94" t="s">
        <v>41</v>
      </c>
      <c r="C99" s="308"/>
      <c r="D99" s="92" t="n">
        <f aca="false">D96+E90</f>
        <v>16000.2985790607</v>
      </c>
      <c r="E99" s="309"/>
    </row>
    <row r="100" customFormat="false" ht="13.8" hidden="false" customHeight="false" outlineLevel="0" collapsed="false">
      <c r="A100" s="237"/>
      <c r="B100" s="238"/>
      <c r="C100" s="239"/>
      <c r="D100" s="240"/>
      <c r="E100" s="310"/>
    </row>
    <row r="101" customFormat="false" ht="13.8" hidden="false" customHeight="false" outlineLevel="0" collapsed="false">
      <c r="A101" s="115"/>
      <c r="B101" s="116" t="s">
        <v>42</v>
      </c>
      <c r="C101" s="311"/>
      <c r="D101" s="312"/>
      <c r="E101" s="204"/>
    </row>
    <row r="102" customFormat="false" ht="13.8" hidden="false" customHeight="false" outlineLevel="0" collapsed="false">
      <c r="A102" s="91"/>
      <c r="B102" s="90"/>
      <c r="C102" s="313" t="s">
        <v>30</v>
      </c>
      <c r="D102" s="314" t="s">
        <v>31</v>
      </c>
      <c r="E102" s="86" t="s">
        <v>32</v>
      </c>
    </row>
    <row r="103" customFormat="false" ht="13.8" hidden="false" customHeight="false" outlineLevel="0" collapsed="false">
      <c r="A103" s="219" t="s">
        <v>43</v>
      </c>
      <c r="B103" s="255" t="s">
        <v>44</v>
      </c>
      <c r="C103" s="256"/>
      <c r="D103" s="236"/>
      <c r="E103" s="315" t="s">
        <v>45</v>
      </c>
    </row>
    <row r="104" customFormat="false" ht="13.8" hidden="false" customHeight="false" outlineLevel="0" collapsed="false">
      <c r="A104" s="223"/>
      <c r="B104" s="234" t="s">
        <v>46</v>
      </c>
      <c r="C104" s="235" t="n">
        <v>0.0122</v>
      </c>
      <c r="D104" s="236" t="n">
        <f aca="false">$D$99*C104</f>
        <v>195.20364266454</v>
      </c>
      <c r="E104" s="104"/>
    </row>
    <row r="105" customFormat="false" ht="13.8" hidden="false" customHeight="false" outlineLevel="0" collapsed="false">
      <c r="A105" s="223"/>
      <c r="B105" s="234" t="s">
        <v>47</v>
      </c>
      <c r="C105" s="235" t="n">
        <v>0.061</v>
      </c>
      <c r="D105" s="236" t="n">
        <f aca="false">$D$99*C105</f>
        <v>976.0182133227</v>
      </c>
      <c r="E105" s="104"/>
    </row>
    <row r="106" customFormat="false" ht="13.8" hidden="false" customHeight="false" outlineLevel="0" collapsed="false">
      <c r="A106" s="223"/>
      <c r="B106" s="234" t="s">
        <v>205</v>
      </c>
      <c r="C106" s="235"/>
      <c r="D106" s="236" t="n">
        <f aca="false">$D$99*C106</f>
        <v>0</v>
      </c>
      <c r="E106" s="104"/>
    </row>
    <row r="107" customFormat="false" ht="13.8" hidden="false" customHeight="false" outlineLevel="0" collapsed="false">
      <c r="A107" s="223"/>
      <c r="B107" s="234" t="s">
        <v>206</v>
      </c>
      <c r="C107" s="235" t="n">
        <v>0</v>
      </c>
      <c r="D107" s="236" t="n">
        <f aca="false">$D$99*C107</f>
        <v>0</v>
      </c>
      <c r="E107" s="104"/>
    </row>
    <row r="108" customFormat="false" ht="13.8" hidden="false" customHeight="false" outlineLevel="0" collapsed="false">
      <c r="A108" s="223"/>
      <c r="B108" s="234" t="s">
        <v>48</v>
      </c>
      <c r="C108" s="235" t="n">
        <v>0.03</v>
      </c>
      <c r="D108" s="236" t="n">
        <f aca="false">$D$99*C108</f>
        <v>480.00895737182</v>
      </c>
      <c r="E108" s="104"/>
    </row>
    <row r="109" customFormat="false" ht="13.8" hidden="false" customHeight="false" outlineLevel="0" collapsed="false">
      <c r="A109" s="124"/>
      <c r="B109" s="108"/>
      <c r="C109" s="125"/>
      <c r="D109" s="110"/>
      <c r="E109" s="104"/>
    </row>
    <row r="110" customFormat="false" ht="13.8" hidden="false" customHeight="false" outlineLevel="0" collapsed="false">
      <c r="A110" s="120"/>
      <c r="B110" s="121" t="s">
        <v>49</v>
      </c>
      <c r="C110" s="122" t="n">
        <f aca="false">SUM(C104:C109)</f>
        <v>0.1032</v>
      </c>
      <c r="D110" s="123" t="n">
        <f aca="false">SUM(D104:D109)</f>
        <v>1651.23081335906</v>
      </c>
      <c r="E110" s="129"/>
    </row>
    <row r="111" customFormat="false" ht="13.8" hidden="false" customHeight="false" outlineLevel="0" collapsed="false">
      <c r="A111" s="124"/>
      <c r="B111" s="108"/>
      <c r="C111" s="137"/>
      <c r="D111" s="106"/>
      <c r="E111" s="108"/>
    </row>
    <row r="112" customFormat="false" ht="13.8" hidden="false" customHeight="false" outlineLevel="0" collapsed="false">
      <c r="A112" s="124"/>
      <c r="B112" s="121" t="s">
        <v>50</v>
      </c>
      <c r="C112" s="124"/>
      <c r="D112" s="123" t="n">
        <f aca="false">D110+D99</f>
        <v>17651.5293924197</v>
      </c>
      <c r="E112" s="108"/>
    </row>
    <row r="113" customFormat="false" ht="13.8" hidden="false" customHeight="false" outlineLevel="0" collapsed="false">
      <c r="A113" s="124"/>
      <c r="B113" s="121"/>
      <c r="C113" s="124"/>
      <c r="D113" s="123"/>
      <c r="E113" s="108"/>
    </row>
    <row r="114" customFormat="false" ht="13.8" hidden="false" customHeight="false" outlineLevel="0" collapsed="false">
      <c r="A114" s="124"/>
      <c r="B114" s="121"/>
      <c r="C114" s="124"/>
      <c r="D114" s="123"/>
      <c r="E114" s="108"/>
    </row>
    <row r="115" customFormat="false" ht="13.8" hidden="false" customHeight="false" outlineLevel="0" collapsed="false">
      <c r="A115" s="124"/>
      <c r="B115" s="121" t="s">
        <v>51</v>
      </c>
      <c r="C115" s="124" t="n">
        <v>12</v>
      </c>
      <c r="D115" s="123" t="n">
        <f aca="false">D112*C115</f>
        <v>211818.352709037</v>
      </c>
      <c r="E115" s="108"/>
    </row>
    <row r="116" s="80" customFormat="true" ht="13.8" hidden="false" customHeight="false" outlineLevel="0" collapsed="false"/>
    <row r="117" s="80" customFormat="true" ht="13.8" hidden="false" customHeight="false" outlineLevel="0" collapsed="false"/>
    <row r="118" s="80" customFormat="true" ht="13.8" hidden="false" customHeight="false" outlineLevel="0" collapsed="false"/>
    <row r="119" s="80" customFormat="true" ht="13.8" hidden="false" customHeight="false" outlineLevel="0" collapsed="false"/>
    <row r="120" s="80" customFormat="true" ht="13.8" hidden="false" customHeight="false" outlineLevel="0" collapsed="false"/>
    <row r="121" s="80" customFormat="true" ht="13.8" hidden="false" customHeight="false" outlineLevel="0" collapsed="false"/>
    <row r="122" s="80" customFormat="true" ht="13.8" hidden="false" customHeight="false" outlineLevel="0" collapsed="false"/>
    <row r="123" s="80" customFormat="true" ht="13.8" hidden="false" customHeight="false" outlineLevel="0" collapsed="false"/>
    <row r="124" s="80" customFormat="true" ht="13.8" hidden="false" customHeight="false" outlineLevel="0" collapsed="false"/>
    <row r="125" s="80" customFormat="true" ht="13.8" hidden="false" customHeight="false" outlineLevel="0" collapsed="false"/>
    <row r="126" s="80" customFormat="true" ht="13.8" hidden="false" customHeight="false" outlineLevel="0" collapsed="false"/>
    <row r="127" s="80" customFormat="true" ht="13.8" hidden="false" customHeight="false" outlineLevel="0" collapsed="false"/>
    <row r="128" s="80" customFormat="true" ht="13.8" hidden="false" customHeight="false" outlineLevel="0" collapsed="false"/>
    <row r="129" s="80" customFormat="true" ht="13.8" hidden="false" customHeight="false" outlineLevel="0" collapsed="false"/>
    <row r="130" s="80" customFormat="true" ht="13.8" hidden="false" customHeight="false" outlineLevel="0" collapsed="false"/>
    <row r="131" s="80" customFormat="true" ht="13.8" hidden="false" customHeight="false" outlineLevel="0" collapsed="false"/>
    <row r="132" s="80" customFormat="true" ht="13.8" hidden="false" customHeight="false" outlineLevel="0" collapsed="false"/>
    <row r="133" s="80" customFormat="true" ht="13.8" hidden="false" customHeight="false" outlineLevel="0" collapsed="false"/>
    <row r="134" s="80" customFormat="true" ht="13.8" hidden="false" customHeight="false" outlineLevel="0" collapsed="false"/>
    <row r="135" s="80" customFormat="true" ht="13.8" hidden="false" customHeight="false" outlineLevel="0" collapsed="false"/>
    <row r="136" s="80" customFormat="true" ht="13.8" hidden="false" customHeight="false" outlineLevel="0" collapsed="false"/>
    <row r="137" s="80" customFormat="true" ht="13.8" hidden="false" customHeight="false" outlineLevel="0" collapsed="false"/>
    <row r="138" s="80" customFormat="true" ht="13.8" hidden="false" customHeight="false" outlineLevel="0" collapsed="false"/>
    <row r="139" s="80" customFormat="true" ht="13.8" hidden="false" customHeight="false" outlineLevel="0" collapsed="false"/>
    <row r="140" s="80" customFormat="true" ht="13.8" hidden="false" customHeight="false" outlineLevel="0" collapsed="false"/>
    <row r="141" s="80" customFormat="true" ht="13.8" hidden="false" customHeight="false" outlineLevel="0" collapsed="false"/>
    <row r="142" s="80" customFormat="true" ht="13.8" hidden="false" customHeight="false" outlineLevel="0" collapsed="false"/>
    <row r="143" s="80" customFormat="true" ht="13.8" hidden="false" customHeight="false" outlineLevel="0" collapsed="false"/>
    <row r="144" s="80" customFormat="true" ht="13.8" hidden="false" customHeight="false" outlineLevel="0" collapsed="false"/>
    <row r="145" s="80" customFormat="true" ht="13.8" hidden="false" customHeight="false" outlineLevel="0" collapsed="false"/>
    <row r="146" s="80" customFormat="true" ht="13.8" hidden="false" customHeight="false" outlineLevel="0" collapsed="false"/>
    <row r="147" s="80" customFormat="true" ht="13.8" hidden="false" customHeight="false" outlineLevel="0" collapsed="false"/>
    <row r="148" s="80" customFormat="true" ht="13.8" hidden="false" customHeight="false" outlineLevel="0" collapsed="false"/>
    <row r="149" s="80" customFormat="true" ht="13.8" hidden="false" customHeight="false" outlineLevel="0" collapsed="false"/>
    <row r="150" s="80" customFormat="true" ht="13.8" hidden="false" customHeight="false" outlineLevel="0" collapsed="false"/>
    <row r="151" s="80" customFormat="true" ht="13.8" hidden="false" customHeight="false" outlineLevel="0" collapsed="false"/>
    <row r="152" s="80" customFormat="true" ht="13.8" hidden="false" customHeight="false" outlineLevel="0" collapsed="false"/>
    <row r="153" s="80" customFormat="true" ht="13.8" hidden="false" customHeight="false" outlineLevel="0" collapsed="false"/>
    <row r="154" s="80" customFormat="true" ht="13.8" hidden="false" customHeight="false" outlineLevel="0" collapsed="false"/>
    <row r="155" s="80" customFormat="true" ht="13.8" hidden="false" customHeight="false" outlineLevel="0" collapsed="false"/>
    <row r="156" s="80" customFormat="true" ht="13.8" hidden="false" customHeight="false" outlineLevel="0" collapsed="false"/>
    <row r="157" s="80" customFormat="true" ht="13.8" hidden="false" customHeight="false" outlineLevel="0" collapsed="false"/>
    <row r="158" s="80" customFormat="true" ht="13.8" hidden="false" customHeight="false" outlineLevel="0" collapsed="false"/>
    <row r="159" s="80" customFormat="true" ht="13.8" hidden="false" customHeight="false" outlineLevel="0" collapsed="false"/>
    <row r="160" s="80" customFormat="true" ht="13.8" hidden="false" customHeight="false" outlineLevel="0" collapsed="false"/>
    <row r="161" s="80" customFormat="true" ht="13.8" hidden="false" customHeight="false" outlineLevel="0" collapsed="false"/>
    <row r="162" s="80" customFormat="true" ht="13.8" hidden="false" customHeight="false" outlineLevel="0" collapsed="false"/>
    <row r="163" s="80" customFormat="true" ht="13.8" hidden="false" customHeight="false" outlineLevel="0" collapsed="false"/>
    <row r="164" s="80" customFormat="true" ht="13.8" hidden="false" customHeight="false" outlineLevel="0" collapsed="false"/>
    <row r="165" s="80" customFormat="true" ht="13.8" hidden="false" customHeight="false" outlineLevel="0" collapsed="false"/>
    <row r="166" s="80" customFormat="true" ht="13.8" hidden="false" customHeight="false" outlineLevel="0" collapsed="false"/>
    <row r="167" s="80" customFormat="true" ht="13.8" hidden="false" customHeight="false" outlineLevel="0" collapsed="false"/>
    <row r="168" s="80" customFormat="true" ht="13.8" hidden="false" customHeight="false" outlineLevel="0" collapsed="false"/>
    <row r="169" s="80" customFormat="true" ht="13.8" hidden="false" customHeight="false" outlineLevel="0" collapsed="false"/>
    <row r="170" s="80" customFormat="true" ht="13.8" hidden="false" customHeight="false" outlineLevel="0" collapsed="false"/>
    <row r="171" s="80" customFormat="true" ht="13.8" hidden="false" customHeight="false" outlineLevel="0" collapsed="false"/>
    <row r="172" s="80" customFormat="true" ht="13.8" hidden="false" customHeight="false" outlineLevel="0" collapsed="false"/>
    <row r="173" s="80" customFormat="true" ht="13.8" hidden="false" customHeight="false" outlineLevel="0" collapsed="false"/>
    <row r="174" s="80" customFormat="true" ht="13.8" hidden="false" customHeight="false" outlineLevel="0" collapsed="false"/>
    <row r="175" s="80" customFormat="true" ht="13.8" hidden="false" customHeight="false" outlineLevel="0" collapsed="false"/>
    <row r="176" s="80" customFormat="true" ht="13.8" hidden="false" customHeight="false" outlineLevel="0" collapsed="false"/>
    <row r="177" s="80" customFormat="true" ht="13.8" hidden="false" customHeight="false" outlineLevel="0" collapsed="false"/>
    <row r="178" s="80" customFormat="true" ht="13.8" hidden="false" customHeight="false" outlineLevel="0" collapsed="false"/>
    <row r="179" s="80" customFormat="true" ht="13.8" hidden="false" customHeight="false" outlineLevel="0" collapsed="false"/>
    <row r="180" s="80" customFormat="true" ht="13.8" hidden="false" customHeight="false" outlineLevel="0" collapsed="false"/>
    <row r="181" s="80" customFormat="true" ht="13.8" hidden="false" customHeight="false" outlineLevel="0" collapsed="false"/>
    <row r="182" s="80" customFormat="true" ht="13.8" hidden="false" customHeight="false" outlineLevel="0" collapsed="false"/>
    <row r="183" s="80" customFormat="true" ht="13.8" hidden="false" customHeight="false" outlineLevel="0" collapsed="false"/>
    <row r="184" s="80" customFormat="true" ht="13.8" hidden="false" customHeight="false" outlineLevel="0" collapsed="false"/>
    <row r="185" s="80" customFormat="true" ht="13.8" hidden="false" customHeight="false" outlineLevel="0" collapsed="false"/>
    <row r="186" s="80" customFormat="true" ht="13.8" hidden="false" customHeight="false" outlineLevel="0" collapsed="false"/>
    <row r="187" s="80" customFormat="true" ht="13.8" hidden="false" customHeight="false" outlineLevel="0" collapsed="false"/>
    <row r="188" s="80" customFormat="true" ht="13.8" hidden="false" customHeight="false" outlineLevel="0" collapsed="false"/>
    <row r="189" s="80" customFormat="true" ht="13.8" hidden="false" customHeight="false" outlineLevel="0" collapsed="false"/>
    <row r="190" s="80" customFormat="true" ht="13.8" hidden="false" customHeight="false" outlineLevel="0" collapsed="false"/>
    <row r="191" s="80" customFormat="true" ht="13.8" hidden="false" customHeight="false" outlineLevel="0" collapsed="false"/>
    <row r="192" s="80" customFormat="true" ht="13.8" hidden="false" customHeight="false" outlineLevel="0" collapsed="false"/>
    <row r="193" s="80" customFormat="true" ht="13.8" hidden="false" customHeight="false" outlineLevel="0" collapsed="false"/>
    <row r="194" s="80" customFormat="true" ht="13.8" hidden="false" customHeight="false" outlineLevel="0" collapsed="false"/>
    <row r="195" s="80" customFormat="true" ht="13.8" hidden="false" customHeight="false" outlineLevel="0" collapsed="false"/>
    <row r="196" s="80" customFormat="true" ht="13.8" hidden="false" customHeight="false" outlineLevel="0" collapsed="false"/>
    <row r="197" s="80" customFormat="true" ht="13.8" hidden="false" customHeight="false" outlineLevel="0" collapsed="false"/>
    <row r="198" s="80" customFormat="true" ht="13.8" hidden="false" customHeight="false" outlineLevel="0" collapsed="false"/>
    <row r="199" s="80" customFormat="true" ht="13.8" hidden="false" customHeight="false" outlineLevel="0" collapsed="false"/>
    <row r="200" s="80" customFormat="true" ht="13.8" hidden="false" customHeight="false" outlineLevel="0" collapsed="false"/>
    <row r="201" s="80" customFormat="true" ht="13.8" hidden="false" customHeight="false" outlineLevel="0" collapsed="false"/>
    <row r="202" s="80" customFormat="true" ht="13.8" hidden="false" customHeight="false" outlineLevel="0" collapsed="false"/>
    <row r="203" s="80" customFormat="true" ht="13.8" hidden="false" customHeight="false" outlineLevel="0" collapsed="false"/>
    <row r="204" s="80" customFormat="true" ht="13.8" hidden="false" customHeight="false" outlineLevel="0" collapsed="false"/>
    <row r="205" s="80" customFormat="true" ht="13.8" hidden="false" customHeight="false" outlineLevel="0" collapsed="false"/>
    <row r="206" s="80" customFormat="true" ht="13.8" hidden="false" customHeight="false" outlineLevel="0" collapsed="false"/>
    <row r="207" s="80" customFormat="true" ht="13.8" hidden="false" customHeight="false" outlineLevel="0" collapsed="false"/>
    <row r="208" s="80" customFormat="true" ht="13.8" hidden="false" customHeight="false" outlineLevel="0" collapsed="false"/>
    <row r="209" s="80" customFormat="true" ht="13.8" hidden="false" customHeight="false" outlineLevel="0" collapsed="false"/>
    <row r="210" s="80" customFormat="true" ht="13.8" hidden="false" customHeight="false" outlineLevel="0" collapsed="false"/>
    <row r="211" s="80" customFormat="true" ht="13.8" hidden="false" customHeight="false" outlineLevel="0" collapsed="false"/>
    <row r="212" s="80" customFormat="true" ht="13.8" hidden="false" customHeight="false" outlineLevel="0" collapsed="false"/>
    <row r="213" s="80" customFormat="true" ht="13.8" hidden="false" customHeight="false" outlineLevel="0" collapsed="false"/>
    <row r="214" s="80" customFormat="true" ht="13.8" hidden="false" customHeight="false" outlineLevel="0" collapsed="false"/>
    <row r="215" s="80" customFormat="true" ht="13.8" hidden="false" customHeight="false" outlineLevel="0" collapsed="false"/>
    <row r="216" s="80" customFormat="true" ht="13.8" hidden="false" customHeight="false" outlineLevel="0" collapsed="false"/>
    <row r="217" s="80" customFormat="true" ht="13.8" hidden="false" customHeight="false" outlineLevel="0" collapsed="false"/>
    <row r="218" s="80" customFormat="true" ht="13.8" hidden="false" customHeight="false" outlineLevel="0" collapsed="false"/>
    <row r="219" s="80" customFormat="true" ht="13.8" hidden="false" customHeight="false" outlineLevel="0" collapsed="false"/>
    <row r="220" s="80" customFormat="true" ht="13.8" hidden="false" customHeight="false" outlineLevel="0" collapsed="false"/>
    <row r="221" s="80" customFormat="true" ht="13.8" hidden="false" customHeight="false" outlineLevel="0" collapsed="false"/>
    <row r="222" s="80" customFormat="true" ht="13.8" hidden="false" customHeight="false" outlineLevel="0" collapsed="false"/>
    <row r="223" s="80" customFormat="true" ht="13.8" hidden="false" customHeight="false" outlineLevel="0" collapsed="false"/>
    <row r="224" s="80" customFormat="true" ht="13.8" hidden="false" customHeight="false" outlineLevel="0" collapsed="false"/>
    <row r="225" s="80" customFormat="true" ht="13.8" hidden="false" customHeight="false" outlineLevel="0" collapsed="false"/>
    <row r="226" s="80" customFormat="true" ht="13.8" hidden="false" customHeight="false" outlineLevel="0" collapsed="false"/>
    <row r="227" s="80" customFormat="true" ht="13.8" hidden="false" customHeight="false" outlineLevel="0" collapsed="false"/>
    <row r="228" s="80" customFormat="true" ht="13.8" hidden="false" customHeight="false" outlineLevel="0" collapsed="false"/>
    <row r="229" s="80" customFormat="true" ht="13.8" hidden="false" customHeight="false" outlineLevel="0" collapsed="false"/>
    <row r="230" s="80" customFormat="true" ht="13.8" hidden="false" customHeight="false" outlineLevel="0" collapsed="false"/>
    <row r="231" s="80" customFormat="true" ht="13.8" hidden="false" customHeight="false" outlineLevel="0" collapsed="false"/>
    <row r="232" s="80" customFormat="true" ht="13.8" hidden="false" customHeight="false" outlineLevel="0" collapsed="false"/>
    <row r="233" s="80" customFormat="true" ht="13.8" hidden="false" customHeight="false" outlineLevel="0" collapsed="false"/>
    <row r="234" s="80" customFormat="true" ht="13.8" hidden="false" customHeight="false" outlineLevel="0" collapsed="false"/>
    <row r="235" s="80" customFormat="true" ht="13.8" hidden="false" customHeight="false" outlineLevel="0" collapsed="false"/>
    <row r="236" s="80" customFormat="true" ht="13.8" hidden="false" customHeight="false" outlineLevel="0" collapsed="false"/>
    <row r="237" s="80" customFormat="true" ht="13.8" hidden="false" customHeight="false" outlineLevel="0" collapsed="false"/>
    <row r="238" s="80" customFormat="true" ht="13.8" hidden="false" customHeight="false" outlineLevel="0" collapsed="false"/>
    <row r="239" s="80" customFormat="true" ht="13.8" hidden="false" customHeight="false" outlineLevel="0" collapsed="false"/>
    <row r="240" s="80" customFormat="true" ht="13.8" hidden="false" customHeight="false" outlineLevel="0" collapsed="false"/>
    <row r="241" s="80" customFormat="true" ht="13.8" hidden="false" customHeight="false" outlineLevel="0" collapsed="false"/>
    <row r="242" s="80" customFormat="true" ht="13.8" hidden="false" customHeight="false" outlineLevel="0" collapsed="false"/>
    <row r="243" s="80" customFormat="true" ht="13.8" hidden="false" customHeight="false" outlineLevel="0" collapsed="false"/>
    <row r="244" s="80" customFormat="true" ht="13.8" hidden="false" customHeight="false" outlineLevel="0" collapsed="false"/>
    <row r="245" s="80" customFormat="true" ht="13.8" hidden="false" customHeight="false" outlineLevel="0" collapsed="false"/>
    <row r="246" s="80" customFormat="true" ht="13.8" hidden="false" customHeight="false" outlineLevel="0" collapsed="false"/>
    <row r="247" s="80" customFormat="true" ht="13.8" hidden="false" customHeight="false" outlineLevel="0" collapsed="false"/>
    <row r="248" s="80" customFormat="true" ht="13.8" hidden="false" customHeight="false" outlineLevel="0" collapsed="false"/>
    <row r="249" s="80" customFormat="true" ht="13.8" hidden="false" customHeight="false" outlineLevel="0" collapsed="false"/>
    <row r="250" s="80" customFormat="true" ht="13.8" hidden="false" customHeight="false" outlineLevel="0" collapsed="false"/>
    <row r="251" s="80" customFormat="true" ht="13.8" hidden="false" customHeight="false" outlineLevel="0" collapsed="false"/>
    <row r="252" s="80" customFormat="true" ht="13.8" hidden="false" customHeight="false" outlineLevel="0" collapsed="false"/>
    <row r="253" s="80" customFormat="true" ht="13.8" hidden="false" customHeight="false" outlineLevel="0" collapsed="false"/>
    <row r="254" s="80" customFormat="true" ht="13.8" hidden="false" customHeight="false" outlineLevel="0" collapsed="false"/>
    <row r="255" s="80" customFormat="true" ht="13.8" hidden="false" customHeight="false" outlineLevel="0" collapsed="false"/>
    <row r="256" s="80" customFormat="true" ht="13.8" hidden="false" customHeight="false" outlineLevel="0" collapsed="false"/>
    <row r="257" s="80" customFormat="true" ht="13.8" hidden="false" customHeight="false" outlineLevel="0" collapsed="false"/>
    <row r="258" s="80" customFormat="true" ht="13.8" hidden="false" customHeight="false" outlineLevel="0" collapsed="false"/>
    <row r="259" s="80" customFormat="true" ht="13.8" hidden="false" customHeight="false" outlineLevel="0" collapsed="false"/>
    <row r="260" s="80" customFormat="true" ht="13.8" hidden="false" customHeight="false" outlineLevel="0" collapsed="false"/>
    <row r="261" s="80" customFormat="true" ht="13.8" hidden="false" customHeight="false" outlineLevel="0" collapsed="false"/>
    <row r="262" s="80" customFormat="true" ht="13.8" hidden="false" customHeight="false" outlineLevel="0" collapsed="false"/>
    <row r="263" s="80" customFormat="true" ht="13.8" hidden="false" customHeight="false" outlineLevel="0" collapsed="false"/>
    <row r="264" s="80" customFormat="true" ht="13.8" hidden="false" customHeight="false" outlineLevel="0" collapsed="false"/>
    <row r="265" s="80" customFormat="true" ht="13.8" hidden="false" customHeight="false" outlineLevel="0" collapsed="false"/>
    <row r="266" s="80" customFormat="true" ht="13.8" hidden="false" customHeight="false" outlineLevel="0" collapsed="false"/>
    <row r="267" s="80" customFormat="true" ht="13.8" hidden="false" customHeight="false" outlineLevel="0" collapsed="false"/>
    <row r="268" s="80" customFormat="true" ht="13.8" hidden="false" customHeight="false" outlineLevel="0" collapsed="false"/>
    <row r="269" s="80" customFormat="true" ht="13.8" hidden="false" customHeight="false" outlineLevel="0" collapsed="false"/>
    <row r="270" s="80" customFormat="true" ht="13.8" hidden="false" customHeight="false" outlineLevel="0" collapsed="false"/>
    <row r="271" s="80" customFormat="true" ht="13.8" hidden="false" customHeight="false" outlineLevel="0" collapsed="false"/>
    <row r="272" s="80" customFormat="true" ht="13.8" hidden="false" customHeight="false" outlineLevel="0" collapsed="false"/>
    <row r="273" s="80" customFormat="true" ht="13.8" hidden="false" customHeight="false" outlineLevel="0" collapsed="false"/>
    <row r="274" s="80" customFormat="true" ht="13.8" hidden="false" customHeight="false" outlineLevel="0" collapsed="false"/>
    <row r="275" s="80" customFormat="true" ht="13.8" hidden="false" customHeight="false" outlineLevel="0" collapsed="false"/>
    <row r="276" s="80" customFormat="true" ht="13.8" hidden="false" customHeight="false" outlineLevel="0" collapsed="false"/>
    <row r="277" s="80" customFormat="true" ht="13.8" hidden="false" customHeight="false" outlineLevel="0" collapsed="false"/>
    <row r="278" s="80" customFormat="true" ht="13.8" hidden="false" customHeight="false" outlineLevel="0" collapsed="false"/>
    <row r="279" s="80" customFormat="true" ht="13.8" hidden="false" customHeight="false" outlineLevel="0" collapsed="false"/>
    <row r="280" s="80" customFormat="true" ht="13.8" hidden="false" customHeight="false" outlineLevel="0" collapsed="false"/>
    <row r="281" s="80" customFormat="true" ht="13.8" hidden="false" customHeight="false" outlineLevel="0" collapsed="false"/>
    <row r="282" s="80" customFormat="true" ht="13.8" hidden="false" customHeight="false" outlineLevel="0" collapsed="false"/>
    <row r="283" s="80" customFormat="true" ht="13.8" hidden="false" customHeight="false" outlineLevel="0" collapsed="false"/>
    <row r="284" s="80" customFormat="true" ht="13.8" hidden="false" customHeight="false" outlineLevel="0" collapsed="false"/>
    <row r="285" s="80" customFormat="true" ht="13.8" hidden="false" customHeight="false" outlineLevel="0" collapsed="false"/>
    <row r="286" s="80" customFormat="true" ht="13.8" hidden="false" customHeight="false" outlineLevel="0" collapsed="false"/>
    <row r="287" s="80" customFormat="true" ht="13.8" hidden="false" customHeight="false" outlineLevel="0" collapsed="false"/>
    <row r="288" s="80" customFormat="true" ht="13.8" hidden="false" customHeight="false" outlineLevel="0" collapsed="false"/>
    <row r="289" s="80" customFormat="true" ht="13.8" hidden="false" customHeight="false" outlineLevel="0" collapsed="false"/>
    <row r="290" s="80" customFormat="true" ht="13.8" hidden="false" customHeight="false" outlineLevel="0" collapsed="false"/>
    <row r="291" s="80" customFormat="true" ht="13.8" hidden="false" customHeight="false" outlineLevel="0" collapsed="false"/>
    <row r="292" s="80" customFormat="true" ht="13.8" hidden="false" customHeight="false" outlineLevel="0" collapsed="false"/>
    <row r="293" s="80" customFormat="true" ht="13.8" hidden="false" customHeight="false" outlineLevel="0" collapsed="false"/>
    <row r="294" s="80" customFormat="true" ht="13.8" hidden="false" customHeight="false" outlineLevel="0" collapsed="false"/>
    <row r="295" s="80" customFormat="true" ht="13.8" hidden="false" customHeight="false" outlineLevel="0" collapsed="false"/>
    <row r="296" s="80" customFormat="true" ht="13.8" hidden="false" customHeight="false" outlineLevel="0" collapsed="false"/>
    <row r="297" s="80" customFormat="true" ht="13.8" hidden="false" customHeight="false" outlineLevel="0" collapsed="false"/>
    <row r="298" s="80" customFormat="true" ht="13.8" hidden="false" customHeight="false" outlineLevel="0" collapsed="false"/>
    <row r="299" s="80" customFormat="true" ht="13.8" hidden="false" customHeight="false" outlineLevel="0" collapsed="false"/>
    <row r="300" s="80" customFormat="true" ht="13.8" hidden="false" customHeight="false" outlineLevel="0" collapsed="false"/>
    <row r="301" s="80" customFormat="true" ht="13.8" hidden="false" customHeight="false" outlineLevel="0" collapsed="false"/>
    <row r="302" s="80" customFormat="true" ht="13.8" hidden="false" customHeight="false" outlineLevel="0" collapsed="false"/>
    <row r="303" s="80" customFormat="true" ht="13.8" hidden="false" customHeight="false" outlineLevel="0" collapsed="false"/>
    <row r="304" s="80" customFormat="true" ht="13.8" hidden="false" customHeight="false" outlineLevel="0" collapsed="false"/>
    <row r="305" s="80" customFormat="true" ht="13.8" hidden="false" customHeight="false" outlineLevel="0" collapsed="false"/>
    <row r="306" s="80" customFormat="true" ht="13.8" hidden="false" customHeight="false" outlineLevel="0" collapsed="false"/>
    <row r="307" s="80" customFormat="true" ht="13.8" hidden="false" customHeight="false" outlineLevel="0" collapsed="false"/>
    <row r="308" s="80" customFormat="true" ht="13.8" hidden="false" customHeight="false" outlineLevel="0" collapsed="false"/>
    <row r="309" s="80" customFormat="true" ht="13.8" hidden="false" customHeight="false" outlineLevel="0" collapsed="false"/>
    <row r="310" s="80" customFormat="true" ht="13.8" hidden="false" customHeight="false" outlineLevel="0" collapsed="false"/>
    <row r="311" s="80" customFormat="true" ht="13.8" hidden="false" customHeight="false" outlineLevel="0" collapsed="false"/>
    <row r="312" s="80" customFormat="true" ht="13.8" hidden="false" customHeight="false" outlineLevel="0" collapsed="false"/>
    <row r="313" s="80" customFormat="true" ht="13.8" hidden="false" customHeight="false" outlineLevel="0" collapsed="false"/>
    <row r="314" s="80" customFormat="true" ht="13.8" hidden="false" customHeight="false" outlineLevel="0" collapsed="false"/>
    <row r="315" s="80" customFormat="true" ht="13.8" hidden="false" customHeight="false" outlineLevel="0" collapsed="false"/>
    <row r="316" s="80" customFormat="true" ht="13.8" hidden="false" customHeight="false" outlineLevel="0" collapsed="false"/>
    <row r="317" s="80" customFormat="true" ht="13.8" hidden="false" customHeight="false" outlineLevel="0" collapsed="false"/>
    <row r="318" s="80" customFormat="true" ht="13.8" hidden="false" customHeight="false" outlineLevel="0" collapsed="false"/>
    <row r="319" s="80" customFormat="true" ht="13.8" hidden="false" customHeight="false" outlineLevel="0" collapsed="false"/>
    <row r="320" s="80" customFormat="true" ht="13.8" hidden="false" customHeight="false" outlineLevel="0" collapsed="false"/>
    <row r="321" s="80" customFormat="true" ht="13.8" hidden="false" customHeight="false" outlineLevel="0" collapsed="false"/>
    <row r="322" s="80" customFormat="true" ht="13.8" hidden="false" customHeight="false" outlineLevel="0" collapsed="false"/>
    <row r="323" s="80" customFormat="true" ht="13.8" hidden="false" customHeight="false" outlineLevel="0" collapsed="false"/>
    <row r="324" s="80" customFormat="true" ht="13.8" hidden="false" customHeight="false" outlineLevel="0" collapsed="false"/>
    <row r="325" s="80" customFormat="true" ht="13.8" hidden="false" customHeight="false" outlineLevel="0" collapsed="false"/>
    <row r="326" s="80" customFormat="true" ht="13.8" hidden="false" customHeight="false" outlineLevel="0" collapsed="false"/>
    <row r="327" s="80" customFormat="true" ht="13.8" hidden="false" customHeight="false" outlineLevel="0" collapsed="false"/>
    <row r="328" s="80" customFormat="true" ht="13.8" hidden="false" customHeight="false" outlineLevel="0" collapsed="false"/>
  </sheetData>
  <mergeCells count="2">
    <mergeCell ref="A1:E1"/>
    <mergeCell ref="A2:E2"/>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9"/>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F2" activeCellId="0" sqref="F2"/>
    </sheetView>
  </sheetViews>
  <sheetFormatPr defaultColWidth="9.13671875" defaultRowHeight="13.8"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4.43"/>
    <col collapsed="false" customWidth="true" hidden="false" outlineLevel="0" max="5" min="5" style="80" width="43.71"/>
    <col collapsed="false" customWidth="false" hidden="false" outlineLevel="0" max="1024" min="6" style="80" width="9.13"/>
  </cols>
  <sheetData>
    <row r="1" customFormat="false" ht="13.8" hidden="false" customHeight="false" outlineLevel="0" collapsed="false">
      <c r="A1" s="83" t="s">
        <v>195</v>
      </c>
      <c r="B1" s="83"/>
      <c r="C1" s="83"/>
      <c r="D1" s="83"/>
      <c r="E1" s="83"/>
    </row>
    <row r="2" customFormat="false" ht="12.8" hidden="false" customHeight="false" outlineLevel="0" collapsed="false">
      <c r="A2" s="83" t="s">
        <v>248</v>
      </c>
      <c r="B2" s="83"/>
      <c r="C2" s="83"/>
      <c r="D2" s="83"/>
      <c r="E2" s="83"/>
    </row>
    <row r="3" customFormat="false" ht="13.8" hidden="false" customHeight="false" outlineLevel="0" collapsed="false">
      <c r="A3" s="87"/>
      <c r="B3" s="97" t="s">
        <v>249</v>
      </c>
      <c r="C3" s="91" t="s">
        <v>78</v>
      </c>
      <c r="D3" s="316"/>
      <c r="E3" s="86" t="s">
        <v>76</v>
      </c>
    </row>
    <row r="4" customFormat="false" ht="13.8" hidden="false" customHeight="false" outlineLevel="0" collapsed="false">
      <c r="A4" s="93"/>
      <c r="B4" s="94" t="s">
        <v>80</v>
      </c>
      <c r="C4" s="95"/>
      <c r="D4" s="95"/>
      <c r="E4" s="90" t="s">
        <v>208</v>
      </c>
    </row>
    <row r="5" customFormat="false" ht="13.8" hidden="false" customHeight="false" outlineLevel="0" collapsed="false">
      <c r="A5" s="83" t="n">
        <v>1</v>
      </c>
      <c r="B5" s="232" t="s">
        <v>81</v>
      </c>
      <c r="C5" s="83"/>
      <c r="D5" s="233" t="s">
        <v>31</v>
      </c>
      <c r="E5" s="90" t="s">
        <v>32</v>
      </c>
    </row>
    <row r="6" customFormat="false" ht="13.8" hidden="false" customHeight="false" outlineLevel="0" collapsed="false">
      <c r="A6" s="99"/>
      <c r="B6" s="100"/>
      <c r="C6" s="101"/>
      <c r="D6" s="102"/>
      <c r="E6" s="104" t="s">
        <v>82</v>
      </c>
    </row>
    <row r="7" customFormat="false" ht="13.8" hidden="false" customHeight="false" outlineLevel="0" collapsed="false">
      <c r="A7" s="103" t="s">
        <v>33</v>
      </c>
      <c r="B7" s="104" t="s">
        <v>83</v>
      </c>
      <c r="C7" s="105"/>
      <c r="D7" s="106" t="n">
        <v>1440.4</v>
      </c>
      <c r="E7" s="104" t="s">
        <v>186</v>
      </c>
    </row>
    <row r="8" customFormat="false" ht="13.8" hidden="false" customHeight="false" outlineLevel="0" collapsed="false">
      <c r="A8" s="194"/>
      <c r="B8" s="129"/>
      <c r="C8" s="195"/>
      <c r="D8" s="196"/>
      <c r="E8" s="129" t="str">
        <f aca="false">[1]RECEPCIONISTA!E8</f>
        <v>CCT da categoria MG 000308/2023</v>
      </c>
    </row>
    <row r="9" customFormat="false" ht="13.8" hidden="false" customHeight="false" outlineLevel="0" collapsed="false">
      <c r="A9" s="103" t="s">
        <v>36</v>
      </c>
      <c r="B9" s="104" t="s">
        <v>85</v>
      </c>
      <c r="C9" s="99"/>
      <c r="D9" s="102"/>
      <c r="E9" s="100"/>
    </row>
    <row r="10" customFormat="false" ht="13.8" hidden="false" customHeight="false" outlineLevel="0" collapsed="false">
      <c r="A10" s="197"/>
      <c r="B10" s="198"/>
      <c r="C10" s="199"/>
      <c r="D10" s="200"/>
      <c r="E10" s="198"/>
    </row>
    <row r="11" customFormat="false" ht="13.8" hidden="false" customHeight="false" outlineLevel="0" collapsed="false">
      <c r="A11" s="202"/>
      <c r="B11" s="114"/>
      <c r="C11" s="202"/>
      <c r="D11" s="203"/>
      <c r="E11" s="114"/>
    </row>
    <row r="12" customFormat="false" ht="13.8" hidden="false" customHeight="false" outlineLevel="0" collapsed="false">
      <c r="A12" s="93" t="s">
        <v>86</v>
      </c>
      <c r="B12" s="204" t="s">
        <v>87</v>
      </c>
      <c r="C12" s="205"/>
      <c r="D12" s="206" t="n">
        <f aca="false">D7+D10</f>
        <v>1440.4</v>
      </c>
      <c r="E12" s="207"/>
    </row>
    <row r="13" customFormat="false" ht="13.8" hidden="false" customHeight="false" outlineLevel="0" collapsed="false">
      <c r="A13" s="87"/>
      <c r="B13" s="88"/>
      <c r="C13" s="87"/>
      <c r="D13" s="89"/>
      <c r="E13" s="88"/>
    </row>
    <row r="14" customFormat="false" ht="13.8" hidden="false" customHeight="false" outlineLevel="0" collapsed="false">
      <c r="A14" s="115"/>
      <c r="B14" s="116" t="s">
        <v>88</v>
      </c>
      <c r="C14" s="117"/>
      <c r="D14" s="118"/>
      <c r="E14" s="119"/>
    </row>
    <row r="15" customFormat="false" ht="13.8" hidden="false" customHeight="false" outlineLevel="0" collapsed="false">
      <c r="A15" s="120"/>
      <c r="B15" s="121" t="s">
        <v>89</v>
      </c>
      <c r="C15" s="122" t="s">
        <v>30</v>
      </c>
      <c r="D15" s="123" t="s">
        <v>31</v>
      </c>
      <c r="E15" s="121" t="s">
        <v>32</v>
      </c>
    </row>
    <row r="16" customFormat="false" ht="13.8" hidden="false" customHeight="false" outlineLevel="0" collapsed="false">
      <c r="A16" s="124" t="s">
        <v>33</v>
      </c>
      <c r="B16" s="108" t="s">
        <v>199</v>
      </c>
      <c r="C16" s="125"/>
      <c r="D16" s="110" t="n">
        <f aca="false">((4*22)*4)-(D12*6%)</f>
        <v>265.576</v>
      </c>
      <c r="E16" s="108" t="s">
        <v>91</v>
      </c>
    </row>
    <row r="17" customFormat="false" ht="13.8" hidden="false" customHeight="false" outlineLevel="0" collapsed="false">
      <c r="A17" s="124" t="s">
        <v>36</v>
      </c>
      <c r="B17" s="108" t="s">
        <v>200</v>
      </c>
      <c r="C17" s="125" t="n">
        <v>0</v>
      </c>
      <c r="D17" s="110" t="n">
        <f aca="false">(26.14*80%)*22</f>
        <v>460.064</v>
      </c>
      <c r="E17" s="108" t="s">
        <v>210</v>
      </c>
      <c r="H17" s="208"/>
    </row>
    <row r="18" customFormat="false" ht="13.8" hidden="false" customHeight="false" outlineLevel="0" collapsed="false">
      <c r="A18" s="124" t="s">
        <v>43</v>
      </c>
      <c r="B18" s="108" t="s">
        <v>94</v>
      </c>
      <c r="C18" s="125" t="n">
        <v>0</v>
      </c>
      <c r="D18" s="110" t="n">
        <v>43.66</v>
      </c>
      <c r="E18" s="108" t="s">
        <v>201</v>
      </c>
    </row>
    <row r="19" customFormat="false" ht="13.8" hidden="false" customHeight="false" outlineLevel="0" collapsed="false">
      <c r="A19" s="124" t="s">
        <v>95</v>
      </c>
      <c r="B19" s="108" t="s">
        <v>96</v>
      </c>
      <c r="C19" s="125" t="n">
        <v>0</v>
      </c>
      <c r="D19" s="110" t="n">
        <v>5</v>
      </c>
      <c r="E19" s="108" t="s">
        <v>202</v>
      </c>
    </row>
    <row r="20" customFormat="false" ht="13.8" hidden="false" customHeight="false" outlineLevel="0" collapsed="false">
      <c r="A20" s="127"/>
      <c r="B20" s="121" t="s">
        <v>97</v>
      </c>
      <c r="C20" s="128" t="n">
        <f aca="false">SUM(C16:C19)</f>
        <v>0</v>
      </c>
      <c r="D20" s="123" t="n">
        <f aca="false">SUM(D16:D19)</f>
        <v>774.3</v>
      </c>
      <c r="E20" s="108"/>
    </row>
    <row r="21" customFormat="false" ht="13.8" hidden="false" customHeight="false" outlineLevel="0" collapsed="false">
      <c r="A21" s="87"/>
      <c r="B21" s="88"/>
      <c r="C21" s="87"/>
      <c r="D21" s="89"/>
      <c r="E21" s="88"/>
    </row>
    <row r="22" customFormat="false" ht="13.8" hidden="false" customHeight="false" outlineLevel="0" collapsed="false">
      <c r="A22" s="115"/>
      <c r="B22" s="116" t="s">
        <v>98</v>
      </c>
      <c r="C22" s="117"/>
      <c r="D22" s="118"/>
      <c r="E22" s="119"/>
    </row>
    <row r="23" customFormat="false" ht="13.8" hidden="false" customHeight="false" outlineLevel="0" collapsed="false">
      <c r="A23" s="120"/>
      <c r="B23" s="121" t="s">
        <v>99</v>
      </c>
      <c r="C23" s="122" t="s">
        <v>30</v>
      </c>
      <c r="D23" s="123" t="s">
        <v>31</v>
      </c>
      <c r="E23" s="121" t="s">
        <v>32</v>
      </c>
    </row>
    <row r="24" customFormat="false" ht="13.8" hidden="false" customHeight="false" outlineLevel="0" collapsed="false">
      <c r="A24" s="124" t="s">
        <v>33</v>
      </c>
      <c r="B24" s="108" t="s">
        <v>100</v>
      </c>
      <c r="C24" s="125" t="n">
        <v>0.2</v>
      </c>
      <c r="D24" s="110" t="n">
        <f aca="false">D12*C24</f>
        <v>288.08</v>
      </c>
      <c r="E24" s="108" t="s">
        <v>101</v>
      </c>
    </row>
    <row r="25" customFormat="false" ht="13.8" hidden="false" customHeight="false" outlineLevel="0" collapsed="false">
      <c r="A25" s="124" t="s">
        <v>36</v>
      </c>
      <c r="B25" s="108" t="s">
        <v>102</v>
      </c>
      <c r="C25" s="125" t="n">
        <v>0.08</v>
      </c>
      <c r="D25" s="110" t="n">
        <f aca="false">D$12*C25</f>
        <v>115.232</v>
      </c>
      <c r="E25" s="108" t="s">
        <v>103</v>
      </c>
    </row>
    <row r="26" customFormat="false" ht="13.8" hidden="false" customHeight="false" outlineLevel="0" collapsed="false">
      <c r="A26" s="124" t="s">
        <v>43</v>
      </c>
      <c r="B26" s="108" t="s">
        <v>104</v>
      </c>
      <c r="C26" s="125" t="n">
        <v>0.025</v>
      </c>
      <c r="D26" s="110" t="n">
        <f aca="false">D$12*C26</f>
        <v>36.01</v>
      </c>
      <c r="E26" s="108" t="s">
        <v>105</v>
      </c>
    </row>
    <row r="27" customFormat="false" ht="13.8" hidden="false" customHeight="false" outlineLevel="0" collapsed="false">
      <c r="A27" s="124" t="s">
        <v>95</v>
      </c>
      <c r="B27" s="108" t="s">
        <v>106</v>
      </c>
      <c r="C27" s="125" t="n">
        <v>0.01</v>
      </c>
      <c r="D27" s="110" t="n">
        <f aca="false">D$12*C27</f>
        <v>14.404</v>
      </c>
      <c r="E27" s="108" t="s">
        <v>107</v>
      </c>
    </row>
    <row r="28" customFormat="false" ht="13.8" hidden="false" customHeight="false" outlineLevel="0" collapsed="false">
      <c r="A28" s="124" t="s">
        <v>108</v>
      </c>
      <c r="B28" s="108" t="s">
        <v>109</v>
      </c>
      <c r="C28" s="125" t="n">
        <v>0.025</v>
      </c>
      <c r="D28" s="110" t="n">
        <f aca="false">D$12*C28</f>
        <v>36.01</v>
      </c>
      <c r="E28" s="108" t="s">
        <v>110</v>
      </c>
    </row>
    <row r="29" customFormat="false" ht="13.8" hidden="false" customHeight="false" outlineLevel="0" collapsed="false">
      <c r="A29" s="124" t="s">
        <v>111</v>
      </c>
      <c r="B29" s="108" t="s">
        <v>112</v>
      </c>
      <c r="C29" s="125" t="n">
        <v>0.002</v>
      </c>
      <c r="D29" s="110" t="n">
        <f aca="false">D$12*C29</f>
        <v>2.8808</v>
      </c>
      <c r="E29" s="108" t="s">
        <v>113</v>
      </c>
    </row>
    <row r="30" customFormat="false" ht="13.8" hidden="false" customHeight="false" outlineLevel="0" collapsed="false">
      <c r="A30" s="124" t="s">
        <v>114</v>
      </c>
      <c r="B30" s="108" t="s">
        <v>115</v>
      </c>
      <c r="C30" s="125" t="n">
        <v>0.006</v>
      </c>
      <c r="D30" s="110" t="n">
        <f aca="false">D$12*C30</f>
        <v>8.6424</v>
      </c>
      <c r="E30" s="108" t="s">
        <v>116</v>
      </c>
    </row>
    <row r="31" customFormat="false" ht="13.8" hidden="false" customHeight="false" outlineLevel="0" collapsed="false">
      <c r="A31" s="223" t="s">
        <v>117</v>
      </c>
      <c r="B31" s="234" t="s">
        <v>118</v>
      </c>
      <c r="C31" s="235" t="n">
        <v>0.015</v>
      </c>
      <c r="D31" s="236" t="n">
        <f aca="false">D$12*C31</f>
        <v>21.606</v>
      </c>
      <c r="E31" s="234" t="s">
        <v>119</v>
      </c>
    </row>
    <row r="32" customFormat="false" ht="13.8" hidden="false" customHeight="false" outlineLevel="0" collapsed="false">
      <c r="A32" s="124"/>
      <c r="B32" s="121" t="s">
        <v>120</v>
      </c>
      <c r="C32" s="122" t="n">
        <f aca="false">SUM(C24:C31)</f>
        <v>0.363</v>
      </c>
      <c r="D32" s="123" t="n">
        <f aca="false">SUM(D24:D31)</f>
        <v>522.8652</v>
      </c>
      <c r="E32" s="108"/>
    </row>
    <row r="33" customFormat="false" ht="13.8" hidden="false" customHeight="false" outlineLevel="0" collapsed="false">
      <c r="A33" s="87"/>
      <c r="B33" s="88"/>
      <c r="C33" s="87"/>
      <c r="D33" s="89"/>
      <c r="E33" s="88"/>
    </row>
    <row r="34" customFormat="false" ht="13.8" hidden="false" customHeight="false" outlineLevel="0" collapsed="false">
      <c r="A34" s="115"/>
      <c r="B34" s="116" t="s">
        <v>121</v>
      </c>
      <c r="C34" s="117"/>
      <c r="D34" s="118"/>
      <c r="E34" s="119"/>
    </row>
    <row r="35" customFormat="false" ht="13.8" hidden="false" customHeight="false" outlineLevel="0" collapsed="false">
      <c r="A35" s="120"/>
      <c r="B35" s="121"/>
      <c r="C35" s="122" t="s">
        <v>30</v>
      </c>
      <c r="D35" s="123" t="s">
        <v>31</v>
      </c>
      <c r="E35" s="121" t="s">
        <v>32</v>
      </c>
    </row>
    <row r="36" customFormat="false" ht="13.8" hidden="false" customHeight="false" outlineLevel="0" collapsed="false">
      <c r="A36" s="124" t="s">
        <v>33</v>
      </c>
      <c r="B36" s="108" t="s">
        <v>122</v>
      </c>
      <c r="C36" s="125" t="n">
        <v>0.0833</v>
      </c>
      <c r="D36" s="110" t="n">
        <f aca="false">D$12*C36</f>
        <v>119.98532</v>
      </c>
      <c r="E36" s="108" t="s">
        <v>123</v>
      </c>
    </row>
    <row r="37" customFormat="false" ht="13.8" hidden="false" customHeight="false" outlineLevel="0" collapsed="false">
      <c r="A37" s="124" t="s">
        <v>36</v>
      </c>
      <c r="B37" s="129" t="s">
        <v>124</v>
      </c>
      <c r="C37" s="130" t="n">
        <v>0.0833</v>
      </c>
      <c r="D37" s="196" t="n">
        <f aca="false">D$12*C37</f>
        <v>119.98532</v>
      </c>
      <c r="E37" s="131" t="s">
        <v>125</v>
      </c>
    </row>
    <row r="38" customFormat="false" ht="13.8" hidden="false" customHeight="false" outlineLevel="0" collapsed="false">
      <c r="A38" s="124" t="s">
        <v>43</v>
      </c>
      <c r="B38" s="108" t="s">
        <v>126</v>
      </c>
      <c r="C38" s="125" t="n">
        <v>0.0278</v>
      </c>
      <c r="D38" s="110" t="n">
        <f aca="false">D$12*C38</f>
        <v>40.04312</v>
      </c>
      <c r="E38" s="108" t="s">
        <v>127</v>
      </c>
    </row>
    <row r="39" customFormat="false" ht="13.8" hidden="false" customHeight="false" outlineLevel="0" collapsed="false">
      <c r="A39" s="132"/>
      <c r="B39" s="133" t="s">
        <v>128</v>
      </c>
      <c r="C39" s="134" t="n">
        <f aca="false">SUM(C36:C38)</f>
        <v>0.1944</v>
      </c>
      <c r="D39" s="135" t="n">
        <f aca="false">SUM(D36:D38)</f>
        <v>280.01376</v>
      </c>
      <c r="E39" s="100"/>
    </row>
    <row r="40" customFormat="false" ht="13.8" hidden="false" customHeight="false" outlineLevel="0" collapsed="false">
      <c r="A40" s="136"/>
      <c r="B40" s="100"/>
      <c r="C40" s="137"/>
      <c r="D40" s="102"/>
      <c r="E40" s="138" t="s">
        <v>129</v>
      </c>
    </row>
    <row r="41" customFormat="false" ht="13.8" hidden="false" customHeight="false" outlineLevel="0" collapsed="false">
      <c r="A41" s="209" t="s">
        <v>43</v>
      </c>
      <c r="B41" s="129" t="s">
        <v>130</v>
      </c>
      <c r="C41" s="130" t="n">
        <f aca="false">C39*C32</f>
        <v>0.0705672</v>
      </c>
      <c r="D41" s="196" t="n">
        <f aca="false">D$12*C41</f>
        <v>101.64499488</v>
      </c>
      <c r="E41" s="210" t="s">
        <v>131</v>
      </c>
    </row>
    <row r="42" customFormat="false" ht="13.8" hidden="false" customHeight="false" outlineLevel="0" collapsed="false">
      <c r="A42" s="127"/>
      <c r="B42" s="211" t="s">
        <v>132</v>
      </c>
      <c r="C42" s="212" t="n">
        <f aca="false">SUM(C39:C41)</f>
        <v>0.2649672</v>
      </c>
      <c r="D42" s="213" t="n">
        <f aca="false">SUM(D39:D41)</f>
        <v>381.65875488</v>
      </c>
      <c r="E42" s="108"/>
    </row>
    <row r="43" customFormat="false" ht="13.8" hidden="false" customHeight="false" outlineLevel="0" collapsed="false">
      <c r="A43" s="237"/>
      <c r="B43" s="238"/>
      <c r="C43" s="239"/>
      <c r="D43" s="240"/>
      <c r="E43" s="238"/>
    </row>
    <row r="44" customFormat="false" ht="13.8" hidden="false" customHeight="false" outlineLevel="0" collapsed="false">
      <c r="A44" s="214"/>
      <c r="B44" s="241" t="s">
        <v>133</v>
      </c>
      <c r="C44" s="242"/>
      <c r="D44" s="243"/>
      <c r="E44" s="244"/>
    </row>
    <row r="45" customFormat="false" ht="13.8" hidden="false" customHeight="false" outlineLevel="0" collapsed="false">
      <c r="A45" s="245"/>
      <c r="B45" s="246"/>
      <c r="C45" s="247" t="s">
        <v>30</v>
      </c>
      <c r="D45" s="248" t="s">
        <v>31</v>
      </c>
      <c r="E45" s="246" t="s">
        <v>32</v>
      </c>
    </row>
    <row r="46" customFormat="false" ht="13.8" hidden="false" customHeight="false" outlineLevel="0" collapsed="false">
      <c r="A46" s="220" t="s">
        <v>33</v>
      </c>
      <c r="B46" s="249" t="s">
        <v>134</v>
      </c>
      <c r="C46" s="250" t="n">
        <v>0.0007</v>
      </c>
      <c r="D46" s="251" t="n">
        <f aca="false">D$12*C46</f>
        <v>1.00828</v>
      </c>
      <c r="E46" s="249" t="s">
        <v>135</v>
      </c>
    </row>
    <row r="47" customFormat="false" ht="13.8" hidden="false" customHeight="false" outlineLevel="0" collapsed="false">
      <c r="A47" s="218"/>
      <c r="B47" s="252"/>
      <c r="C47" s="253"/>
      <c r="D47" s="254"/>
      <c r="E47" s="252" t="s">
        <v>136</v>
      </c>
    </row>
    <row r="48" customFormat="false" ht="13.8" hidden="false" customHeight="false" outlineLevel="0" collapsed="false">
      <c r="A48" s="219"/>
      <c r="B48" s="255"/>
      <c r="C48" s="256"/>
      <c r="D48" s="257"/>
      <c r="E48" s="255" t="s">
        <v>137</v>
      </c>
    </row>
    <row r="49" customFormat="false" ht="13.8" hidden="false" customHeight="false" outlineLevel="0" collapsed="false">
      <c r="A49" s="258"/>
      <c r="B49" s="259" t="s">
        <v>128</v>
      </c>
      <c r="C49" s="260" t="n">
        <f aca="false">SUM(C46:C48)</f>
        <v>0.0007</v>
      </c>
      <c r="D49" s="261" t="n">
        <f aca="false">SUM(D46:D48)</f>
        <v>1.00828</v>
      </c>
      <c r="E49" s="252"/>
    </row>
    <row r="50" customFormat="false" ht="13.8" hidden="false" customHeight="false" outlineLevel="0" collapsed="false">
      <c r="A50" s="215"/>
      <c r="B50" s="262"/>
      <c r="C50" s="250"/>
      <c r="D50" s="251"/>
      <c r="E50" s="263" t="s">
        <v>129</v>
      </c>
    </row>
    <row r="51" customFormat="false" ht="13.8" hidden="false" customHeight="false" outlineLevel="0" collapsed="false">
      <c r="A51" s="217" t="s">
        <v>36</v>
      </c>
      <c r="B51" s="264" t="s">
        <v>130</v>
      </c>
      <c r="C51" s="256" t="n">
        <f aca="false">C49*C32</f>
        <v>0.0002541</v>
      </c>
      <c r="D51" s="257" t="n">
        <f aca="false">D$12*C51</f>
        <v>0.36600564</v>
      </c>
      <c r="E51" s="265" t="s">
        <v>211</v>
      </c>
    </row>
    <row r="52" customFormat="false" ht="13.8" hidden="false" customHeight="false" outlineLevel="0" collapsed="false">
      <c r="A52" s="345"/>
      <c r="B52" s="211" t="s">
        <v>138</v>
      </c>
      <c r="C52" s="212" t="n">
        <f aca="false">SUM(C49:C51)</f>
        <v>0.0009541</v>
      </c>
      <c r="D52" s="213" t="n">
        <f aca="false">SUM(D49:D51)</f>
        <v>1.37428564</v>
      </c>
      <c r="E52" s="108"/>
    </row>
    <row r="53" customFormat="false" ht="13.8" hidden="false" customHeight="false" outlineLevel="0" collapsed="false">
      <c r="A53" s="87"/>
      <c r="B53" s="88"/>
      <c r="C53" s="87"/>
      <c r="D53" s="89"/>
      <c r="E53" s="88"/>
    </row>
    <row r="54" customFormat="false" ht="13.8" hidden="false" customHeight="false" outlineLevel="0" collapsed="false">
      <c r="A54" s="214"/>
      <c r="B54" s="241" t="s">
        <v>139</v>
      </c>
      <c r="C54" s="242"/>
      <c r="D54" s="243"/>
      <c r="E54" s="244"/>
    </row>
    <row r="55" customFormat="false" ht="13.8" hidden="false" customHeight="false" outlineLevel="0" collapsed="false">
      <c r="A55" s="214"/>
      <c r="B55" s="246"/>
      <c r="C55" s="270" t="s">
        <v>30</v>
      </c>
      <c r="D55" s="271" t="s">
        <v>31</v>
      </c>
      <c r="E55" s="272" t="s">
        <v>32</v>
      </c>
    </row>
    <row r="56" customFormat="false" ht="13.8" hidden="false" customHeight="false" outlineLevel="0" collapsed="false">
      <c r="A56" s="215"/>
      <c r="B56" s="249"/>
      <c r="C56" s="220"/>
      <c r="D56" s="273"/>
      <c r="E56" s="274" t="s">
        <v>140</v>
      </c>
    </row>
    <row r="57" customFormat="false" ht="13.8" hidden="false" customHeight="false" outlineLevel="0" collapsed="false">
      <c r="A57" s="216" t="s">
        <v>33</v>
      </c>
      <c r="B57" s="252" t="s">
        <v>141</v>
      </c>
      <c r="C57" s="253" t="n">
        <f aca="false">5%*8.33%</f>
        <v>0.004165</v>
      </c>
      <c r="D57" s="275" t="n">
        <f aca="false">D$12*C57</f>
        <v>5.999266</v>
      </c>
      <c r="E57" s="274" t="s">
        <v>142</v>
      </c>
    </row>
    <row r="58" customFormat="false" ht="13.8" hidden="false" customHeight="false" outlineLevel="0" collapsed="false">
      <c r="A58" s="217"/>
      <c r="B58" s="255"/>
      <c r="C58" s="256"/>
      <c r="D58" s="276"/>
      <c r="E58" s="265" t="s">
        <v>143</v>
      </c>
    </row>
    <row r="59" customFormat="false" ht="13.8" hidden="false" customHeight="false" outlineLevel="0" collapsed="false">
      <c r="A59" s="218"/>
      <c r="B59" s="252"/>
      <c r="C59" s="253"/>
      <c r="D59" s="254"/>
      <c r="E59" s="263" t="s">
        <v>144</v>
      </c>
    </row>
    <row r="60" customFormat="false" ht="13.8" hidden="false" customHeight="false" outlineLevel="0" collapsed="false">
      <c r="A60" s="219" t="s">
        <v>36</v>
      </c>
      <c r="B60" s="255" t="s">
        <v>145</v>
      </c>
      <c r="C60" s="256" t="n">
        <f aca="false">C57*8%</f>
        <v>0.0003332</v>
      </c>
      <c r="D60" s="257" t="n">
        <f aca="false">D$12*C60</f>
        <v>0.47994128</v>
      </c>
      <c r="E60" s="265" t="s">
        <v>146</v>
      </c>
    </row>
    <row r="61" customFormat="false" ht="13.8" hidden="false" customHeight="false" outlineLevel="0" collapsed="false">
      <c r="A61" s="220"/>
      <c r="B61" s="249" t="s">
        <v>147</v>
      </c>
      <c r="C61" s="250"/>
      <c r="D61" s="251"/>
      <c r="E61" s="249" t="s">
        <v>148</v>
      </c>
    </row>
    <row r="62" customFormat="false" ht="13.8" hidden="false" customHeight="false" outlineLevel="0" collapsed="false">
      <c r="A62" s="219" t="s">
        <v>43</v>
      </c>
      <c r="B62" s="255" t="s">
        <v>149</v>
      </c>
      <c r="C62" s="256" t="n">
        <v>0.02</v>
      </c>
      <c r="D62" s="257" t="n">
        <f aca="false">D$12*C62</f>
        <v>28.808</v>
      </c>
      <c r="E62" s="255"/>
    </row>
    <row r="63" customFormat="false" ht="13.8" hidden="false" customHeight="false" outlineLevel="0" collapsed="false">
      <c r="A63" s="220"/>
      <c r="B63" s="249"/>
      <c r="C63" s="277"/>
      <c r="D63" s="251"/>
      <c r="E63" s="263" t="s">
        <v>150</v>
      </c>
    </row>
    <row r="64" customFormat="false" ht="13.8" hidden="false" customHeight="false" outlineLevel="0" collapsed="false">
      <c r="A64" s="218" t="s">
        <v>95</v>
      </c>
      <c r="B64" s="252" t="s">
        <v>151</v>
      </c>
      <c r="C64" s="278" t="n">
        <f aca="false">(7/30)/12</f>
        <v>0.0194444444444444</v>
      </c>
      <c r="D64" s="254" t="n">
        <f aca="false">D$12*C64</f>
        <v>28.0077777777778</v>
      </c>
      <c r="E64" s="274" t="s">
        <v>152</v>
      </c>
    </row>
    <row r="65" customFormat="false" ht="13.8" hidden="false" customHeight="false" outlineLevel="0" collapsed="false">
      <c r="A65" s="219"/>
      <c r="B65" s="252"/>
      <c r="C65" s="279"/>
      <c r="D65" s="257"/>
      <c r="E65" s="274" t="s">
        <v>153</v>
      </c>
    </row>
    <row r="66" customFormat="false" ht="13.8" hidden="false" customHeight="false" outlineLevel="0" collapsed="false">
      <c r="A66" s="216" t="s">
        <v>108</v>
      </c>
      <c r="B66" s="249" t="s">
        <v>130</v>
      </c>
      <c r="C66" s="280" t="n">
        <f aca="false">C64*C32</f>
        <v>0.00705833333333333</v>
      </c>
      <c r="D66" s="254" t="n">
        <f aca="false">D$12*C66</f>
        <v>10.1668233333333</v>
      </c>
      <c r="E66" s="249" t="s">
        <v>154</v>
      </c>
    </row>
    <row r="67" customFormat="false" ht="13.8" hidden="false" customHeight="false" outlineLevel="0" collapsed="false">
      <c r="A67" s="216"/>
      <c r="B67" s="255"/>
      <c r="C67" s="280"/>
      <c r="D67" s="281"/>
      <c r="E67" s="255" t="s">
        <v>155</v>
      </c>
    </row>
    <row r="68" customFormat="false" ht="13.8" hidden="false" customHeight="false" outlineLevel="0" collapsed="false">
      <c r="A68" s="220"/>
      <c r="B68" s="249" t="s">
        <v>147</v>
      </c>
      <c r="C68" s="250"/>
      <c r="D68" s="251"/>
      <c r="E68" s="252" t="s">
        <v>148</v>
      </c>
    </row>
    <row r="69" customFormat="false" ht="13.8" hidden="false" customHeight="false" outlineLevel="0" collapsed="false">
      <c r="A69" s="219" t="s">
        <v>111</v>
      </c>
      <c r="B69" s="255" t="s">
        <v>156</v>
      </c>
      <c r="C69" s="256" t="n">
        <v>0.02</v>
      </c>
      <c r="D69" s="257" t="n">
        <f aca="false">D$12*C69</f>
        <v>28.808</v>
      </c>
      <c r="E69" s="255"/>
    </row>
    <row r="70" customFormat="false" ht="13.8" hidden="false" customHeight="false" outlineLevel="0" collapsed="false">
      <c r="A70" s="120"/>
      <c r="B70" s="121" t="s">
        <v>157</v>
      </c>
      <c r="C70" s="122" t="n">
        <f aca="false">SUM(C57:C69)</f>
        <v>0.0710009777777778</v>
      </c>
      <c r="D70" s="123" t="n">
        <f aca="false">SUM(D57:D69)</f>
        <v>102.269808391111</v>
      </c>
      <c r="E70" s="108"/>
    </row>
    <row r="71" customFormat="false" ht="13.8" hidden="false" customHeight="false" outlineLevel="0" collapsed="false">
      <c r="A71" s="237"/>
      <c r="B71" s="238"/>
      <c r="C71" s="239"/>
      <c r="D71" s="240"/>
      <c r="E71" s="238"/>
    </row>
    <row r="72" customFormat="false" ht="13.8" hidden="false" customHeight="false" outlineLevel="0" collapsed="false">
      <c r="A72" s="214"/>
      <c r="B72" s="241" t="s">
        <v>158</v>
      </c>
      <c r="C72" s="242"/>
      <c r="D72" s="243"/>
      <c r="E72" s="244"/>
    </row>
    <row r="73" customFormat="false" ht="13.8" hidden="false" customHeight="false" outlineLevel="0" collapsed="false">
      <c r="A73" s="338"/>
      <c r="B73" s="295"/>
      <c r="C73" s="339" t="s">
        <v>30</v>
      </c>
      <c r="D73" s="271" t="s">
        <v>31</v>
      </c>
      <c r="E73" s="295" t="s">
        <v>32</v>
      </c>
    </row>
    <row r="74" customFormat="false" ht="13.8" hidden="false" customHeight="false" outlineLevel="0" collapsed="false">
      <c r="A74" s="218"/>
      <c r="B74" s="252"/>
      <c r="C74" s="253"/>
      <c r="D74" s="254"/>
      <c r="E74" s="263" t="s">
        <v>144</v>
      </c>
    </row>
    <row r="75" customFormat="false" ht="13.8" hidden="false" customHeight="false" outlineLevel="0" collapsed="false">
      <c r="A75" s="218" t="s">
        <v>33</v>
      </c>
      <c r="B75" s="252" t="s">
        <v>160</v>
      </c>
      <c r="C75" s="253" t="n">
        <f aca="false">(5/30)/12</f>
        <v>0.0138888888888889</v>
      </c>
      <c r="D75" s="254" t="n">
        <f aca="false">D$12*C75</f>
        <v>20.0055555555556</v>
      </c>
      <c r="E75" s="274" t="s">
        <v>161</v>
      </c>
    </row>
    <row r="76" customFormat="false" ht="13.8" hidden="false" customHeight="false" outlineLevel="0" collapsed="false">
      <c r="A76" s="215"/>
      <c r="B76" s="249"/>
      <c r="C76" s="285"/>
      <c r="D76" s="251"/>
      <c r="E76" s="249" t="s">
        <v>162</v>
      </c>
    </row>
    <row r="77" customFormat="false" ht="13.8" hidden="false" customHeight="false" outlineLevel="0" collapsed="false">
      <c r="A77" s="216" t="s">
        <v>36</v>
      </c>
      <c r="B77" s="252" t="s">
        <v>163</v>
      </c>
      <c r="C77" s="280" t="n">
        <v>0.00021</v>
      </c>
      <c r="D77" s="254" t="n">
        <f aca="false">D$12*C77</f>
        <v>0.302484</v>
      </c>
      <c r="E77" s="252" t="s">
        <v>164</v>
      </c>
    </row>
    <row r="78" customFormat="false" ht="13.8" hidden="false" customHeight="false" outlineLevel="0" collapsed="false">
      <c r="A78" s="217"/>
      <c r="B78" s="255"/>
      <c r="C78" s="286"/>
      <c r="D78" s="257"/>
      <c r="E78" s="255" t="s">
        <v>165</v>
      </c>
    </row>
    <row r="79" customFormat="false" ht="13.8" hidden="false" customHeight="false" outlineLevel="0" collapsed="false">
      <c r="A79" s="218"/>
      <c r="B79" s="252"/>
      <c r="C79" s="278"/>
      <c r="D79" s="254"/>
      <c r="E79" s="181" t="s">
        <v>166</v>
      </c>
    </row>
    <row r="80" customFormat="false" ht="13.8" hidden="false" customHeight="false" outlineLevel="0" collapsed="false">
      <c r="A80" s="218" t="s">
        <v>43</v>
      </c>
      <c r="B80" s="252" t="s">
        <v>167</v>
      </c>
      <c r="C80" s="278" t="n">
        <f aca="false">(3/30)/12</f>
        <v>0.00833333333333333</v>
      </c>
      <c r="D80" s="254" t="n">
        <f aca="false">D$12*C80</f>
        <v>12.0033333333333</v>
      </c>
      <c r="E80" s="274" t="s">
        <v>168</v>
      </c>
    </row>
    <row r="81" customFormat="false" ht="13.8" hidden="false" customHeight="false" outlineLevel="0" collapsed="false">
      <c r="A81" s="219"/>
      <c r="B81" s="252"/>
      <c r="C81" s="279"/>
      <c r="D81" s="257"/>
      <c r="E81" s="274" t="s">
        <v>169</v>
      </c>
    </row>
    <row r="82" customFormat="false" ht="13.8" hidden="false" customHeight="false" outlineLevel="0" collapsed="false">
      <c r="A82" s="216" t="s">
        <v>95</v>
      </c>
      <c r="B82" s="249" t="s">
        <v>170</v>
      </c>
      <c r="C82" s="280" t="n">
        <f aca="false">(15/30)/12*0.1</f>
        <v>0.00416666666666667</v>
      </c>
      <c r="D82" s="254" t="n">
        <f aca="false">D$12*C82</f>
        <v>6.00166666666667</v>
      </c>
      <c r="E82" s="249" t="s">
        <v>171</v>
      </c>
    </row>
    <row r="83" customFormat="false" ht="13.8" hidden="false" customHeight="false" outlineLevel="0" collapsed="false">
      <c r="A83" s="216"/>
      <c r="B83" s="255"/>
      <c r="C83" s="280"/>
      <c r="D83" s="281"/>
      <c r="E83" s="255" t="s">
        <v>172</v>
      </c>
    </row>
    <row r="84" customFormat="false" ht="13.8" hidden="false" customHeight="false" outlineLevel="0" collapsed="false">
      <c r="A84" s="221"/>
      <c r="B84" s="282" t="s">
        <v>49</v>
      </c>
      <c r="C84" s="283" t="n">
        <f aca="false">SUM(C74:C83)</f>
        <v>0.0265988888888889</v>
      </c>
      <c r="D84" s="284" t="n">
        <f aca="false">SUM(D74:D83)</f>
        <v>38.3130395555556</v>
      </c>
      <c r="E84" s="234"/>
    </row>
    <row r="85" customFormat="false" ht="13.8" hidden="false" customHeight="false" outlineLevel="0" collapsed="false">
      <c r="A85" s="223" t="s">
        <v>108</v>
      </c>
      <c r="B85" s="234" t="s">
        <v>173</v>
      </c>
      <c r="C85" s="250" t="n">
        <f aca="false">C84*C32</f>
        <v>0.00965539666666667</v>
      </c>
      <c r="D85" s="254" t="n">
        <f aca="false">D$12*C85</f>
        <v>13.9076333586667</v>
      </c>
      <c r="E85" s="249" t="s">
        <v>174</v>
      </c>
    </row>
    <row r="86" customFormat="false" ht="13.8" hidden="false" customHeight="false" outlineLevel="0" collapsed="false">
      <c r="A86" s="340"/>
      <c r="B86" s="341" t="s">
        <v>175</v>
      </c>
      <c r="C86" s="340"/>
      <c r="D86" s="342" t="n">
        <f aca="false">SUM(D84:D85)</f>
        <v>52.2206729142222</v>
      </c>
      <c r="E86" s="129" t="s">
        <v>176</v>
      </c>
    </row>
    <row r="87" customFormat="false" ht="13.8" hidden="false" customHeight="false" outlineLevel="0" collapsed="false">
      <c r="A87" s="237"/>
      <c r="B87" s="232"/>
      <c r="C87" s="237"/>
      <c r="D87" s="233"/>
      <c r="E87" s="238"/>
    </row>
    <row r="88" customFormat="false" ht="13.8" hidden="false" customHeight="false" outlineLevel="0" collapsed="false">
      <c r="A88" s="124"/>
      <c r="B88" s="121" t="s">
        <v>177</v>
      </c>
      <c r="C88" s="122"/>
      <c r="D88" s="123" t="n">
        <f aca="false">D86+D70+D52+D42+D32+D20+D12</f>
        <v>3275.08872182533</v>
      </c>
      <c r="E88" s="108"/>
    </row>
    <row r="89" customFormat="false" ht="13.8" hidden="false" customHeight="false" outlineLevel="0" collapsed="false">
      <c r="A89" s="237"/>
      <c r="B89" s="232"/>
      <c r="C89" s="290"/>
      <c r="D89" s="233"/>
      <c r="E89" s="238"/>
    </row>
    <row r="90" customFormat="false" ht="15" hidden="false" customHeight="false" outlineLevel="0" collapsed="false">
      <c r="A90" s="237"/>
      <c r="B90" s="121" t="s">
        <v>178</v>
      </c>
      <c r="C90" s="122"/>
      <c r="D90" s="291" t="s">
        <v>250</v>
      </c>
      <c r="E90" s="292" t="n">
        <f aca="false">D88*D90</f>
        <v>32750.8872182533</v>
      </c>
    </row>
    <row r="91" customFormat="false" ht="13.8" hidden="false" customHeight="false" outlineLevel="0" collapsed="false">
      <c r="A91" s="87"/>
      <c r="B91" s="88"/>
      <c r="C91" s="87"/>
      <c r="D91" s="89"/>
      <c r="E91" s="88"/>
    </row>
    <row r="92" customFormat="false" ht="13.8" hidden="false" customHeight="false" outlineLevel="0" collapsed="false">
      <c r="A92" s="115"/>
      <c r="B92" s="116" t="s">
        <v>29</v>
      </c>
      <c r="C92" s="117"/>
      <c r="D92" s="118"/>
      <c r="E92" s="119"/>
    </row>
    <row r="93" customFormat="false" ht="13.8" hidden="false" customHeight="false" outlineLevel="0" collapsed="false">
      <c r="A93" s="91"/>
      <c r="B93" s="90"/>
      <c r="C93" s="313" t="s">
        <v>30</v>
      </c>
      <c r="D93" s="92" t="s">
        <v>31</v>
      </c>
      <c r="E93" s="86" t="s">
        <v>32</v>
      </c>
    </row>
    <row r="94" customFormat="false" ht="13.8" hidden="false" customHeight="false" outlineLevel="0" collapsed="false">
      <c r="A94" s="350" t="s">
        <v>33</v>
      </c>
      <c r="B94" s="351" t="s">
        <v>34</v>
      </c>
      <c r="C94" s="352" t="n">
        <v>0.0585</v>
      </c>
      <c r="D94" s="353" t="n">
        <f aca="false">E90*C94</f>
        <v>1915.92690226782</v>
      </c>
      <c r="E94" s="354" t="s">
        <v>203</v>
      </c>
    </row>
    <row r="95" customFormat="false" ht="13.8" hidden="false" customHeight="false" outlineLevel="0" collapsed="false">
      <c r="A95" s="355" t="s">
        <v>36</v>
      </c>
      <c r="B95" s="351" t="s">
        <v>37</v>
      </c>
      <c r="C95" s="352" t="n">
        <v>0.048</v>
      </c>
      <c r="D95" s="356" t="n">
        <f aca="false">(E90)*C95</f>
        <v>1572.04258647616</v>
      </c>
      <c r="E95" s="354" t="s">
        <v>38</v>
      </c>
    </row>
    <row r="96" customFormat="false" ht="13.8" hidden="false" customHeight="false" outlineLevel="0" collapsed="false">
      <c r="A96" s="99"/>
      <c r="B96" s="133" t="s">
        <v>39</v>
      </c>
      <c r="C96" s="343"/>
      <c r="D96" s="135" t="n">
        <f aca="false">SUM(D94:D95)</f>
        <v>3487.96948874398</v>
      </c>
      <c r="E96" s="344"/>
    </row>
    <row r="97" customFormat="false" ht="13.8" hidden="false" customHeight="false" outlineLevel="0" collapsed="false">
      <c r="A97" s="127" t="s">
        <v>180</v>
      </c>
      <c r="B97" s="357" t="s">
        <v>204</v>
      </c>
      <c r="C97" s="347"/>
      <c r="D97" s="348"/>
      <c r="E97" s="349"/>
    </row>
    <row r="98" customFormat="false" ht="13.8" hidden="false" customHeight="false" outlineLevel="0" collapsed="false">
      <c r="A98" s="237"/>
      <c r="B98" s="232"/>
      <c r="C98" s="239"/>
      <c r="D98" s="233"/>
      <c r="E98" s="310"/>
    </row>
    <row r="99" customFormat="false" ht="13.8" hidden="false" customHeight="false" outlineLevel="0" collapsed="false">
      <c r="A99" s="93"/>
      <c r="B99" s="94" t="s">
        <v>41</v>
      </c>
      <c r="C99" s="308"/>
      <c r="D99" s="92" t="n">
        <f aca="false">E90+D96</f>
        <v>36238.8567069973</v>
      </c>
      <c r="E99" s="309"/>
    </row>
    <row r="100" customFormat="false" ht="13.8" hidden="false" customHeight="false" outlineLevel="0" collapsed="false">
      <c r="A100" s="237"/>
      <c r="B100" s="238"/>
      <c r="C100" s="239"/>
      <c r="D100" s="240"/>
      <c r="E100" s="310"/>
    </row>
    <row r="101" customFormat="false" ht="13.8" hidden="false" customHeight="false" outlineLevel="0" collapsed="false">
      <c r="A101" s="115"/>
      <c r="B101" s="116" t="s">
        <v>42</v>
      </c>
      <c r="C101" s="311"/>
      <c r="D101" s="312"/>
      <c r="E101" s="204"/>
    </row>
    <row r="102" customFormat="false" ht="13.8" hidden="false" customHeight="false" outlineLevel="0" collapsed="false">
      <c r="A102" s="91"/>
      <c r="B102" s="90"/>
      <c r="C102" s="313" t="s">
        <v>30</v>
      </c>
      <c r="D102" s="314" t="s">
        <v>31</v>
      </c>
      <c r="E102" s="86" t="s">
        <v>32</v>
      </c>
    </row>
    <row r="103" customFormat="false" ht="13.8" hidden="false" customHeight="false" outlineLevel="0" collapsed="false">
      <c r="A103" s="194" t="s">
        <v>43</v>
      </c>
      <c r="B103" s="129" t="s">
        <v>44</v>
      </c>
      <c r="C103" s="130"/>
      <c r="D103" s="110"/>
      <c r="E103" s="315" t="s">
        <v>45</v>
      </c>
    </row>
    <row r="104" customFormat="false" ht="13.8" hidden="false" customHeight="false" outlineLevel="0" collapsed="false">
      <c r="A104" s="124"/>
      <c r="B104" s="234" t="s">
        <v>46</v>
      </c>
      <c r="C104" s="235" t="n">
        <v>0.0122</v>
      </c>
      <c r="D104" s="236" t="n">
        <f aca="false">$D$99*C104</f>
        <v>442.114051825367</v>
      </c>
      <c r="E104" s="104"/>
    </row>
    <row r="105" customFormat="false" ht="13.8" hidden="false" customHeight="false" outlineLevel="0" collapsed="false">
      <c r="A105" s="124"/>
      <c r="B105" s="234" t="s">
        <v>47</v>
      </c>
      <c r="C105" s="235" t="n">
        <v>0.061</v>
      </c>
      <c r="D105" s="236" t="n">
        <f aca="false">$D$99*C105</f>
        <v>2210.57025912684</v>
      </c>
      <c r="E105" s="104"/>
    </row>
    <row r="106" customFormat="false" ht="13.8" hidden="false" customHeight="false" outlineLevel="0" collapsed="false">
      <c r="A106" s="124"/>
      <c r="B106" s="234" t="s">
        <v>205</v>
      </c>
      <c r="C106" s="235" t="n">
        <v>0</v>
      </c>
      <c r="D106" s="236" t="n">
        <f aca="false">$D$99*C106</f>
        <v>0</v>
      </c>
      <c r="E106" s="104"/>
    </row>
    <row r="107" customFormat="false" ht="13.8" hidden="false" customHeight="false" outlineLevel="0" collapsed="false">
      <c r="A107" s="124"/>
      <c r="B107" s="234" t="s">
        <v>206</v>
      </c>
      <c r="C107" s="235" t="n">
        <v>0</v>
      </c>
      <c r="D107" s="236" t="n">
        <f aca="false">$D$99*C107</f>
        <v>0</v>
      </c>
      <c r="E107" s="104"/>
    </row>
    <row r="108" customFormat="false" ht="13.8" hidden="false" customHeight="false" outlineLevel="0" collapsed="false">
      <c r="A108" s="124"/>
      <c r="B108" s="234" t="s">
        <v>48</v>
      </c>
      <c r="C108" s="235" t="n">
        <v>0.03</v>
      </c>
      <c r="D108" s="236" t="n">
        <f aca="false">$D$99*C108</f>
        <v>1087.16570120992</v>
      </c>
      <c r="E108" s="104"/>
    </row>
    <row r="109" customFormat="false" ht="13.8" hidden="false" customHeight="false" outlineLevel="0" collapsed="false">
      <c r="A109" s="124"/>
      <c r="B109" s="234"/>
      <c r="C109" s="235" t="n">
        <v>0</v>
      </c>
      <c r="D109" s="236" t="n">
        <f aca="false">D99*C109</f>
        <v>0</v>
      </c>
      <c r="E109" s="104"/>
    </row>
    <row r="110" customFormat="false" ht="13.8" hidden="false" customHeight="false" outlineLevel="0" collapsed="false">
      <c r="A110" s="120"/>
      <c r="B110" s="121" t="s">
        <v>49</v>
      </c>
      <c r="C110" s="122" t="n">
        <f aca="false">SUM(C104:C109)</f>
        <v>0.1032</v>
      </c>
      <c r="D110" s="123" t="n">
        <f aca="false">SUM(D104:D109)</f>
        <v>3739.85001216212</v>
      </c>
      <c r="E110" s="129"/>
    </row>
    <row r="111" customFormat="false" ht="13.8" hidden="false" customHeight="false" outlineLevel="0" collapsed="false">
      <c r="A111" s="124"/>
      <c r="B111" s="108"/>
      <c r="C111" s="137"/>
      <c r="D111" s="106"/>
      <c r="E111" s="108"/>
    </row>
    <row r="112" customFormat="false" ht="13.8" hidden="false" customHeight="false" outlineLevel="0" collapsed="false">
      <c r="A112" s="124"/>
      <c r="B112" s="121" t="s">
        <v>50</v>
      </c>
      <c r="C112" s="124"/>
      <c r="D112" s="123" t="n">
        <f aca="false">D110+D99</f>
        <v>39978.7067191595</v>
      </c>
      <c r="E112" s="108"/>
    </row>
    <row r="113" customFormat="false" ht="13.8" hidden="false" customHeight="false" outlineLevel="0" collapsed="false">
      <c r="A113" s="124"/>
      <c r="B113" s="121"/>
      <c r="C113" s="124"/>
      <c r="D113" s="123"/>
      <c r="E113" s="108"/>
    </row>
    <row r="114" customFormat="false" ht="13.8" hidden="false" customHeight="false" outlineLevel="0" collapsed="false">
      <c r="A114" s="124"/>
      <c r="B114" s="121"/>
      <c r="C114" s="124"/>
      <c r="D114" s="123"/>
      <c r="E114" s="108"/>
    </row>
    <row r="115" customFormat="false" ht="13.8" hidden="false" customHeight="false" outlineLevel="0" collapsed="false">
      <c r="A115" s="124"/>
      <c r="B115" s="121" t="s">
        <v>51</v>
      </c>
      <c r="C115" s="124" t="n">
        <v>12</v>
      </c>
      <c r="D115" s="123" t="n">
        <f aca="false">D112*C115</f>
        <v>479744.480629913</v>
      </c>
      <c r="E115" s="108"/>
    </row>
    <row r="116" customFormat="false" ht="13.8" hidden="false" customHeight="false" outlineLevel="0" collapsed="false">
      <c r="A116" s="124"/>
      <c r="B116" s="121"/>
      <c r="C116" s="124"/>
      <c r="D116" s="123"/>
      <c r="E116" s="108"/>
    </row>
    <row r="117" s="80" customFormat="true" ht="13.8" hidden="false" customHeight="false" outlineLevel="0" collapsed="false"/>
    <row r="118" s="80" customFormat="true" ht="13.8" hidden="false" customHeight="false" outlineLevel="0" collapsed="false"/>
    <row r="119" s="80" customFormat="true" ht="13.8" hidden="false" customHeight="false" outlineLevel="0" collapsed="false"/>
    <row r="120" s="80" customFormat="true" ht="13.8" hidden="false" customHeight="false" outlineLevel="0" collapsed="false"/>
    <row r="121" s="80" customFormat="true" ht="13.8" hidden="false" customHeight="false" outlineLevel="0" collapsed="false"/>
    <row r="122" s="80" customFormat="true" ht="13.8" hidden="false" customHeight="false" outlineLevel="0" collapsed="false"/>
    <row r="123" s="80" customFormat="true" ht="13.8" hidden="false" customHeight="false" outlineLevel="0" collapsed="false"/>
    <row r="124" s="80" customFormat="true" ht="13.8" hidden="false" customHeight="false" outlineLevel="0" collapsed="false"/>
    <row r="125" s="80" customFormat="true" ht="13.8" hidden="false" customHeight="false" outlineLevel="0" collapsed="false"/>
    <row r="126" s="80" customFormat="true" ht="13.8" hidden="false" customHeight="false" outlineLevel="0" collapsed="false"/>
    <row r="127" s="80" customFormat="true" ht="13.8" hidden="false" customHeight="false" outlineLevel="0" collapsed="false"/>
    <row r="128" s="80" customFormat="true" ht="13.8" hidden="false" customHeight="false" outlineLevel="0" collapsed="false"/>
    <row r="129" s="80" customFormat="true" ht="13.8" hidden="false" customHeight="false" outlineLevel="0" collapsed="false"/>
    <row r="130" s="80" customFormat="true" ht="13.8" hidden="false" customHeight="false" outlineLevel="0" collapsed="false"/>
    <row r="131" s="80" customFormat="true" ht="13.8" hidden="false" customHeight="false" outlineLevel="0" collapsed="false"/>
    <row r="132" s="80" customFormat="true" ht="13.8" hidden="false" customHeight="false" outlineLevel="0" collapsed="false"/>
    <row r="133" s="80" customFormat="true" ht="13.8" hidden="false" customHeight="false" outlineLevel="0" collapsed="false"/>
    <row r="134" s="80" customFormat="true" ht="13.8" hidden="false" customHeight="false" outlineLevel="0" collapsed="false"/>
    <row r="135" s="80" customFormat="true" ht="13.8" hidden="false" customHeight="false" outlineLevel="0" collapsed="false"/>
    <row r="136" s="80" customFormat="true" ht="13.8" hidden="false" customHeight="false" outlineLevel="0" collapsed="false"/>
    <row r="137" s="80" customFormat="true" ht="13.8" hidden="false" customHeight="false" outlineLevel="0" collapsed="false"/>
    <row r="138" s="80" customFormat="true" ht="13.8" hidden="false" customHeight="false" outlineLevel="0" collapsed="false"/>
    <row r="139" s="80" customFormat="true" ht="13.8" hidden="false" customHeight="false" outlineLevel="0" collapsed="false"/>
    <row r="140" s="80" customFormat="true" ht="13.8" hidden="false" customHeight="false" outlineLevel="0" collapsed="false"/>
    <row r="141" s="80" customFormat="true" ht="13.8" hidden="false" customHeight="false" outlineLevel="0" collapsed="false"/>
    <row r="142" s="80" customFormat="true" ht="13.8" hidden="false" customHeight="false" outlineLevel="0" collapsed="false"/>
    <row r="143" s="80" customFormat="true" ht="13.8" hidden="false" customHeight="false" outlineLevel="0" collapsed="false"/>
    <row r="144" s="80" customFormat="true" ht="13.8" hidden="false" customHeight="false" outlineLevel="0" collapsed="false"/>
    <row r="145" s="80" customFormat="true" ht="13.8" hidden="false" customHeight="false" outlineLevel="0" collapsed="false"/>
    <row r="146" s="80" customFormat="true" ht="13.8" hidden="false" customHeight="false" outlineLevel="0" collapsed="false"/>
    <row r="147" s="80" customFormat="true" ht="13.8" hidden="false" customHeight="false" outlineLevel="0" collapsed="false"/>
    <row r="148" s="80" customFormat="true" ht="13.8" hidden="false" customHeight="false" outlineLevel="0" collapsed="false"/>
    <row r="149" s="80" customFormat="true" ht="13.8" hidden="false" customHeight="false" outlineLevel="0" collapsed="false"/>
    <row r="150" s="80" customFormat="true" ht="13.8" hidden="false" customHeight="false" outlineLevel="0" collapsed="false"/>
    <row r="151" s="80" customFormat="true" ht="13.8" hidden="false" customHeight="false" outlineLevel="0" collapsed="false"/>
    <row r="152" s="80" customFormat="true" ht="13.8" hidden="false" customHeight="false" outlineLevel="0" collapsed="false"/>
    <row r="153" s="80" customFormat="true" ht="13.8" hidden="false" customHeight="false" outlineLevel="0" collapsed="false"/>
    <row r="154" s="80" customFormat="true" ht="13.8" hidden="false" customHeight="false" outlineLevel="0" collapsed="false"/>
    <row r="155" s="80" customFormat="true" ht="13.8" hidden="false" customHeight="false" outlineLevel="0" collapsed="false"/>
    <row r="156" s="80" customFormat="true" ht="13.8" hidden="false" customHeight="false" outlineLevel="0" collapsed="false"/>
    <row r="157" s="80" customFormat="true" ht="13.8" hidden="false" customHeight="false" outlineLevel="0" collapsed="false"/>
    <row r="158" s="80" customFormat="true" ht="13.8" hidden="false" customHeight="false" outlineLevel="0" collapsed="false"/>
    <row r="159" s="80" customFormat="true" ht="13.8" hidden="false" customHeight="false" outlineLevel="0" collapsed="false"/>
    <row r="160" s="80" customFormat="true" ht="13.8" hidden="false" customHeight="false" outlineLevel="0" collapsed="false"/>
    <row r="161" s="80" customFormat="true" ht="13.8" hidden="false" customHeight="false" outlineLevel="0" collapsed="false"/>
    <row r="162" s="80" customFormat="true" ht="13.8" hidden="false" customHeight="false" outlineLevel="0" collapsed="false"/>
    <row r="163" s="80" customFormat="true" ht="13.8" hidden="false" customHeight="false" outlineLevel="0" collapsed="false"/>
    <row r="164" s="80" customFormat="true" ht="13.8" hidden="false" customHeight="false" outlineLevel="0" collapsed="false"/>
    <row r="165" s="80" customFormat="true" ht="13.8" hidden="false" customHeight="false" outlineLevel="0" collapsed="false"/>
    <row r="166" s="80" customFormat="true" ht="13.8" hidden="false" customHeight="false" outlineLevel="0" collapsed="false"/>
    <row r="167" s="80" customFormat="true" ht="13.8" hidden="false" customHeight="false" outlineLevel="0" collapsed="false"/>
    <row r="168" s="80" customFormat="true" ht="13.8" hidden="false" customHeight="false" outlineLevel="0" collapsed="false"/>
    <row r="169" s="80" customFormat="true" ht="13.8" hidden="false" customHeight="false" outlineLevel="0" collapsed="false"/>
    <row r="170" s="80" customFormat="true" ht="13.8" hidden="false" customHeight="false" outlineLevel="0" collapsed="false"/>
    <row r="171" s="80" customFormat="true" ht="13.8" hidden="false" customHeight="false" outlineLevel="0" collapsed="false"/>
    <row r="172" s="80" customFormat="true" ht="13.8" hidden="false" customHeight="false" outlineLevel="0" collapsed="false"/>
    <row r="173" s="80" customFormat="true" ht="13.8" hidden="false" customHeight="false" outlineLevel="0" collapsed="false"/>
    <row r="174" s="80" customFormat="true" ht="13.8" hidden="false" customHeight="false" outlineLevel="0" collapsed="false"/>
    <row r="175" s="80" customFormat="true" ht="13.8" hidden="false" customHeight="false" outlineLevel="0" collapsed="false"/>
    <row r="176" s="80" customFormat="true" ht="13.8" hidden="false" customHeight="false" outlineLevel="0" collapsed="false"/>
    <row r="177" s="80" customFormat="true" ht="13.8" hidden="false" customHeight="false" outlineLevel="0" collapsed="false"/>
    <row r="178" s="80" customFormat="true" ht="13.8" hidden="false" customHeight="false" outlineLevel="0" collapsed="false"/>
    <row r="179" s="80" customFormat="true" ht="13.8" hidden="false" customHeight="false" outlineLevel="0" collapsed="false"/>
    <row r="180" s="80" customFormat="true" ht="13.8" hidden="false" customHeight="false" outlineLevel="0" collapsed="false"/>
    <row r="181" s="80" customFormat="true" ht="13.8" hidden="false" customHeight="false" outlineLevel="0" collapsed="false"/>
    <row r="182" s="80" customFormat="true" ht="13.8" hidden="false" customHeight="false" outlineLevel="0" collapsed="false"/>
    <row r="183" s="80" customFormat="true" ht="13.8" hidden="false" customHeight="false" outlineLevel="0" collapsed="false"/>
    <row r="184" s="80" customFormat="true" ht="13.8" hidden="false" customHeight="false" outlineLevel="0" collapsed="false"/>
    <row r="185" s="80" customFormat="true" ht="13.8" hidden="false" customHeight="false" outlineLevel="0" collapsed="false"/>
    <row r="186" s="80" customFormat="true" ht="13.8" hidden="false" customHeight="false" outlineLevel="0" collapsed="false"/>
    <row r="187" s="80" customFormat="true" ht="13.8" hidden="false" customHeight="false" outlineLevel="0" collapsed="false"/>
    <row r="188" s="80" customFormat="true" ht="13.8" hidden="false" customHeight="false" outlineLevel="0" collapsed="false"/>
    <row r="189" s="80" customFormat="true" ht="13.8" hidden="false" customHeight="false" outlineLevel="0" collapsed="false"/>
    <row r="190" s="80" customFormat="true" ht="13.8" hidden="false" customHeight="false" outlineLevel="0" collapsed="false"/>
    <row r="191" s="80" customFormat="true" ht="13.8" hidden="false" customHeight="false" outlineLevel="0" collapsed="false"/>
    <row r="192" s="80" customFormat="true" ht="13.8" hidden="false" customHeight="false" outlineLevel="0" collapsed="false"/>
    <row r="193" s="80" customFormat="true" ht="13.8" hidden="false" customHeight="false" outlineLevel="0" collapsed="false"/>
    <row r="194" s="80" customFormat="true" ht="13.8" hidden="false" customHeight="false" outlineLevel="0" collapsed="false"/>
    <row r="195" s="80" customFormat="true" ht="13.8" hidden="false" customHeight="false" outlineLevel="0" collapsed="false"/>
    <row r="196" s="80" customFormat="true" ht="13.8" hidden="false" customHeight="false" outlineLevel="0" collapsed="false"/>
    <row r="197" s="80" customFormat="true" ht="13.8" hidden="false" customHeight="false" outlineLevel="0" collapsed="false"/>
    <row r="198" s="80" customFormat="true" ht="13.8" hidden="false" customHeight="false" outlineLevel="0" collapsed="false"/>
    <row r="199" s="80" customFormat="true" ht="13.8" hidden="false" customHeight="false" outlineLevel="0" collapsed="false"/>
    <row r="200" s="80" customFormat="true" ht="13.8" hidden="false" customHeight="false" outlineLevel="0" collapsed="false"/>
    <row r="201" s="80" customFormat="true" ht="13.8" hidden="false" customHeight="false" outlineLevel="0" collapsed="false"/>
    <row r="202" s="80" customFormat="true" ht="13.8" hidden="false" customHeight="false" outlineLevel="0" collapsed="false"/>
    <row r="203" s="80" customFormat="true" ht="13.8" hidden="false" customHeight="false" outlineLevel="0" collapsed="false"/>
    <row r="204" s="80" customFormat="true" ht="13.8" hidden="false" customHeight="false" outlineLevel="0" collapsed="false"/>
    <row r="205" s="80" customFormat="true" ht="13.8" hidden="false" customHeight="false" outlineLevel="0" collapsed="false"/>
    <row r="206" s="80" customFormat="true" ht="13.8" hidden="false" customHeight="false" outlineLevel="0" collapsed="false"/>
    <row r="207" s="80" customFormat="true" ht="13.8" hidden="false" customHeight="false" outlineLevel="0" collapsed="false"/>
    <row r="208" s="80" customFormat="true" ht="13.8" hidden="false" customHeight="false" outlineLevel="0" collapsed="false"/>
    <row r="209" s="80" customFormat="true" ht="13.8" hidden="false" customHeight="false" outlineLevel="0" collapsed="false"/>
    <row r="210" s="80" customFormat="true" ht="13.8" hidden="false" customHeight="false" outlineLevel="0" collapsed="false"/>
    <row r="211" s="80" customFormat="true" ht="13.8" hidden="false" customHeight="false" outlineLevel="0" collapsed="false"/>
    <row r="212" s="80" customFormat="true" ht="13.8" hidden="false" customHeight="false" outlineLevel="0" collapsed="false"/>
    <row r="213" s="80" customFormat="true" ht="13.8" hidden="false" customHeight="false" outlineLevel="0" collapsed="false"/>
    <row r="214" s="80" customFormat="true" ht="13.8" hidden="false" customHeight="false" outlineLevel="0" collapsed="false"/>
    <row r="215" s="80" customFormat="true" ht="13.8" hidden="false" customHeight="false" outlineLevel="0" collapsed="false"/>
    <row r="216" s="80" customFormat="true" ht="13.8" hidden="false" customHeight="false" outlineLevel="0" collapsed="false"/>
    <row r="217" s="80" customFormat="true" ht="13.8" hidden="false" customHeight="false" outlineLevel="0" collapsed="false"/>
    <row r="218" s="80" customFormat="true" ht="13.8" hidden="false" customHeight="false" outlineLevel="0" collapsed="false"/>
    <row r="219" s="80" customFormat="true" ht="13.8" hidden="false" customHeight="false" outlineLevel="0" collapsed="false"/>
    <row r="220" s="80" customFormat="true" ht="13.8" hidden="false" customHeight="false" outlineLevel="0" collapsed="false"/>
    <row r="221" s="80" customFormat="true" ht="13.8" hidden="false" customHeight="false" outlineLevel="0" collapsed="false"/>
    <row r="222" s="80" customFormat="true" ht="13.8" hidden="false" customHeight="false" outlineLevel="0" collapsed="false"/>
    <row r="223" s="80" customFormat="true" ht="13.8" hidden="false" customHeight="false" outlineLevel="0" collapsed="false"/>
    <row r="224" s="80" customFormat="true" ht="13.8" hidden="false" customHeight="false" outlineLevel="0" collapsed="false"/>
    <row r="225" s="80" customFormat="true" ht="13.8" hidden="false" customHeight="false" outlineLevel="0" collapsed="false"/>
    <row r="226" s="80" customFormat="true" ht="13.8" hidden="false" customHeight="false" outlineLevel="0" collapsed="false"/>
    <row r="227" s="80" customFormat="true" ht="13.8" hidden="false" customHeight="false" outlineLevel="0" collapsed="false"/>
    <row r="228" s="80" customFormat="true" ht="13.8" hidden="false" customHeight="false" outlineLevel="0" collapsed="false"/>
    <row r="229" s="80" customFormat="true" ht="13.8" hidden="false" customHeight="false" outlineLevel="0" collapsed="false"/>
    <row r="230" s="80" customFormat="true" ht="13.8" hidden="false" customHeight="false" outlineLevel="0" collapsed="false"/>
    <row r="231" s="80" customFormat="true" ht="13.8" hidden="false" customHeight="false" outlineLevel="0" collapsed="false"/>
    <row r="232" s="80" customFormat="true" ht="13.8" hidden="false" customHeight="false" outlineLevel="0" collapsed="false"/>
    <row r="233" s="80" customFormat="true" ht="13.8" hidden="false" customHeight="false" outlineLevel="0" collapsed="false"/>
    <row r="234" s="80" customFormat="true" ht="13.8" hidden="false" customHeight="false" outlineLevel="0" collapsed="false"/>
    <row r="235" s="80" customFormat="true" ht="13.8" hidden="false" customHeight="false" outlineLevel="0" collapsed="false"/>
    <row r="236" s="80" customFormat="true" ht="13.8" hidden="false" customHeight="false" outlineLevel="0" collapsed="false"/>
    <row r="237" s="80" customFormat="true" ht="13.8" hidden="false" customHeight="false" outlineLevel="0" collapsed="false"/>
    <row r="238" s="80" customFormat="true" ht="13.8" hidden="false" customHeight="false" outlineLevel="0" collapsed="false"/>
    <row r="239" s="80" customFormat="true" ht="13.8" hidden="false" customHeight="false" outlineLevel="0" collapsed="false"/>
    <row r="240" s="80" customFormat="true" ht="13.8" hidden="false" customHeight="false" outlineLevel="0" collapsed="false"/>
    <row r="241" s="80" customFormat="true" ht="13.8" hidden="false" customHeight="false" outlineLevel="0" collapsed="false"/>
    <row r="242" s="80" customFormat="true" ht="13.8" hidden="false" customHeight="false" outlineLevel="0" collapsed="false"/>
    <row r="243" s="80" customFormat="true" ht="13.8" hidden="false" customHeight="false" outlineLevel="0" collapsed="false"/>
    <row r="244" s="80" customFormat="true" ht="13.8" hidden="false" customHeight="false" outlineLevel="0" collapsed="false"/>
    <row r="245" s="80" customFormat="true" ht="13.8" hidden="false" customHeight="false" outlineLevel="0" collapsed="false"/>
    <row r="246" s="80" customFormat="true" ht="13.8" hidden="false" customHeight="false" outlineLevel="0" collapsed="false"/>
    <row r="247" s="80" customFormat="true" ht="13.8" hidden="false" customHeight="false" outlineLevel="0" collapsed="false"/>
    <row r="248" s="80" customFormat="true" ht="13.8" hidden="false" customHeight="false" outlineLevel="0" collapsed="false"/>
    <row r="249" s="80" customFormat="true" ht="13.8" hidden="false" customHeight="false" outlineLevel="0" collapsed="false"/>
    <row r="250" s="80" customFormat="true" ht="13.8" hidden="false" customHeight="false" outlineLevel="0" collapsed="false"/>
    <row r="251" s="80" customFormat="true" ht="13.8" hidden="false" customHeight="false" outlineLevel="0" collapsed="false"/>
    <row r="252" s="80" customFormat="true" ht="13.8" hidden="false" customHeight="false" outlineLevel="0" collapsed="false"/>
    <row r="253" s="80" customFormat="true" ht="13.8" hidden="false" customHeight="false" outlineLevel="0" collapsed="false"/>
    <row r="254" s="80" customFormat="true" ht="13.8" hidden="false" customHeight="false" outlineLevel="0" collapsed="false"/>
    <row r="255" s="80" customFormat="true" ht="13.8" hidden="false" customHeight="false" outlineLevel="0" collapsed="false"/>
    <row r="256" s="80" customFormat="true" ht="13.8" hidden="false" customHeight="false" outlineLevel="0" collapsed="false"/>
    <row r="257" s="80" customFormat="true" ht="13.8" hidden="false" customHeight="false" outlineLevel="0" collapsed="false"/>
    <row r="258" s="80" customFormat="true" ht="13.8" hidden="false" customHeight="false" outlineLevel="0" collapsed="false"/>
    <row r="259" s="80" customFormat="true" ht="13.8" hidden="false" customHeight="false" outlineLevel="0" collapsed="false"/>
    <row r="260" s="80" customFormat="true" ht="13.8" hidden="false" customHeight="false" outlineLevel="0" collapsed="false"/>
    <row r="261" s="80" customFormat="true" ht="13.8" hidden="false" customHeight="false" outlineLevel="0" collapsed="false"/>
    <row r="262" s="80" customFormat="true" ht="13.8" hidden="false" customHeight="false" outlineLevel="0" collapsed="false"/>
    <row r="263" s="80" customFormat="true" ht="13.8" hidden="false" customHeight="false" outlineLevel="0" collapsed="false"/>
    <row r="264" s="80" customFormat="true" ht="13.8" hidden="false" customHeight="false" outlineLevel="0" collapsed="false"/>
    <row r="265" s="80" customFormat="true" ht="13.8" hidden="false" customHeight="false" outlineLevel="0" collapsed="false"/>
    <row r="266" s="80" customFormat="true" ht="13.8" hidden="false" customHeight="false" outlineLevel="0" collapsed="false"/>
    <row r="267" s="80" customFormat="true" ht="13.8" hidden="false" customHeight="false" outlineLevel="0" collapsed="false"/>
    <row r="268" s="80" customFormat="true" ht="13.8" hidden="false" customHeight="false" outlineLevel="0" collapsed="false"/>
    <row r="269" s="80" customFormat="true" ht="13.8" hidden="false" customHeight="false" outlineLevel="0" collapsed="false"/>
    <row r="270" s="80" customFormat="true" ht="13.8" hidden="false" customHeight="false" outlineLevel="0" collapsed="false"/>
    <row r="271" s="80" customFormat="true" ht="13.8" hidden="false" customHeight="false" outlineLevel="0" collapsed="false"/>
    <row r="272" s="80" customFormat="true" ht="13.8" hidden="false" customHeight="false" outlineLevel="0" collapsed="false"/>
    <row r="273" s="80" customFormat="true" ht="13.8" hidden="false" customHeight="false" outlineLevel="0" collapsed="false"/>
    <row r="274" s="80" customFormat="true" ht="13.8" hidden="false" customHeight="false" outlineLevel="0" collapsed="false"/>
    <row r="275" s="80" customFormat="true" ht="13.8" hidden="false" customHeight="false" outlineLevel="0" collapsed="false"/>
    <row r="276" s="80" customFormat="true" ht="13.8" hidden="false" customHeight="false" outlineLevel="0" collapsed="false"/>
    <row r="277" s="80" customFormat="true" ht="13.8" hidden="false" customHeight="false" outlineLevel="0" collapsed="false"/>
    <row r="278" s="80" customFormat="true" ht="13.8" hidden="false" customHeight="false" outlineLevel="0" collapsed="false"/>
    <row r="279" s="80" customFormat="true" ht="13.8" hidden="false" customHeight="false" outlineLevel="0" collapsed="false"/>
    <row r="280" s="80" customFormat="true" ht="13.8" hidden="false" customHeight="false" outlineLevel="0" collapsed="false"/>
    <row r="281" s="80" customFormat="true" ht="13.8" hidden="false" customHeight="false" outlineLevel="0" collapsed="false"/>
    <row r="282" s="80" customFormat="true" ht="13.8" hidden="false" customHeight="false" outlineLevel="0" collapsed="false"/>
    <row r="283" s="80" customFormat="true" ht="13.8" hidden="false" customHeight="false" outlineLevel="0" collapsed="false"/>
    <row r="284" s="80" customFormat="true" ht="13.8" hidden="false" customHeight="false" outlineLevel="0" collapsed="false"/>
    <row r="285" s="80" customFormat="true" ht="13.8" hidden="false" customHeight="false" outlineLevel="0" collapsed="false"/>
    <row r="286" s="80" customFormat="true" ht="13.8" hidden="false" customHeight="false" outlineLevel="0" collapsed="false"/>
    <row r="287" s="80" customFormat="true" ht="13.8" hidden="false" customHeight="false" outlineLevel="0" collapsed="false"/>
    <row r="288" s="80" customFormat="true" ht="13.8" hidden="false" customHeight="false" outlineLevel="0" collapsed="false"/>
    <row r="289" s="80" customFormat="true" ht="13.8" hidden="false" customHeight="false" outlineLevel="0" collapsed="false"/>
    <row r="290" s="80" customFormat="true" ht="13.8" hidden="false" customHeight="false" outlineLevel="0" collapsed="false"/>
    <row r="291" s="80" customFormat="true" ht="13.8" hidden="false" customHeight="false" outlineLevel="0" collapsed="false"/>
    <row r="292" s="80" customFormat="true" ht="13.8" hidden="false" customHeight="false" outlineLevel="0" collapsed="false"/>
    <row r="293" s="80" customFormat="true" ht="13.8" hidden="false" customHeight="false" outlineLevel="0" collapsed="false"/>
    <row r="294" s="80" customFormat="true" ht="13.8" hidden="false" customHeight="false" outlineLevel="0" collapsed="false"/>
    <row r="295" s="80" customFormat="true" ht="13.8" hidden="false" customHeight="false" outlineLevel="0" collapsed="false"/>
    <row r="296" s="80" customFormat="true" ht="13.8" hidden="false" customHeight="false" outlineLevel="0" collapsed="false"/>
    <row r="297" s="80" customFormat="true" ht="13.8" hidden="false" customHeight="false" outlineLevel="0" collapsed="false"/>
    <row r="298" s="80" customFormat="true" ht="13.8" hidden="false" customHeight="false" outlineLevel="0" collapsed="false"/>
    <row r="299" s="80" customFormat="true" ht="13.8" hidden="false" customHeight="false" outlineLevel="0" collapsed="false"/>
    <row r="300" s="80" customFormat="true" ht="13.8" hidden="false" customHeight="false" outlineLevel="0" collapsed="false"/>
    <row r="301" s="80" customFormat="true" ht="13.8" hidden="false" customHeight="false" outlineLevel="0" collapsed="false"/>
    <row r="302" s="80" customFormat="true" ht="13.8" hidden="false" customHeight="false" outlineLevel="0" collapsed="false"/>
    <row r="303" s="80" customFormat="true" ht="13.8" hidden="false" customHeight="false" outlineLevel="0" collapsed="false"/>
    <row r="304" s="80" customFormat="true" ht="13.8" hidden="false" customHeight="false" outlineLevel="0" collapsed="false"/>
    <row r="305" s="80" customFormat="true" ht="13.8" hidden="false" customHeight="false" outlineLevel="0" collapsed="false"/>
    <row r="306" s="80" customFormat="true" ht="13.8" hidden="false" customHeight="false" outlineLevel="0" collapsed="false"/>
    <row r="307" s="80" customFormat="true" ht="13.8" hidden="false" customHeight="false" outlineLevel="0" collapsed="false"/>
    <row r="308" s="80" customFormat="true" ht="13.8" hidden="false" customHeight="false" outlineLevel="0" collapsed="false"/>
    <row r="309" s="80" customFormat="true" ht="13.8" hidden="false" customHeight="false" outlineLevel="0" collapsed="false"/>
    <row r="310" s="80" customFormat="true" ht="13.8" hidden="false" customHeight="false" outlineLevel="0" collapsed="false"/>
    <row r="311" s="80" customFormat="true" ht="13.8" hidden="false" customHeight="false" outlineLevel="0" collapsed="false"/>
    <row r="312" s="80" customFormat="true" ht="13.8" hidden="false" customHeight="false" outlineLevel="0" collapsed="false"/>
    <row r="313" s="80" customFormat="true" ht="13.8" hidden="false" customHeight="false" outlineLevel="0" collapsed="false"/>
    <row r="314" s="80" customFormat="true" ht="13.8" hidden="false" customHeight="false" outlineLevel="0" collapsed="false"/>
    <row r="315" s="80" customFormat="true" ht="13.8" hidden="false" customHeight="false" outlineLevel="0" collapsed="false"/>
    <row r="316" s="80" customFormat="true" ht="13.8" hidden="false" customHeight="false" outlineLevel="0" collapsed="false"/>
    <row r="317" s="80" customFormat="true" ht="13.8" hidden="false" customHeight="false" outlineLevel="0" collapsed="false"/>
    <row r="318" s="80" customFormat="true" ht="13.8" hidden="false" customHeight="false" outlineLevel="0" collapsed="false"/>
    <row r="319" s="80" customFormat="true" ht="13.8" hidden="false" customHeight="false" outlineLevel="0" collapsed="false"/>
    <row r="320" s="80" customFormat="true" ht="13.8" hidden="false" customHeight="false" outlineLevel="0" collapsed="false"/>
    <row r="321" s="80" customFormat="true" ht="13.8" hidden="false" customHeight="false" outlineLevel="0" collapsed="false"/>
    <row r="322" s="80" customFormat="true" ht="13.8" hidden="false" customHeight="false" outlineLevel="0" collapsed="false"/>
    <row r="323" s="80" customFormat="true" ht="13.8" hidden="false" customHeight="false" outlineLevel="0" collapsed="false"/>
    <row r="324" s="80" customFormat="true" ht="13.8" hidden="false" customHeight="false" outlineLevel="0" collapsed="false"/>
    <row r="325" s="80" customFormat="true" ht="13.8" hidden="false" customHeight="false" outlineLevel="0" collapsed="false"/>
    <row r="326" s="80" customFormat="true" ht="13.8" hidden="false" customHeight="false" outlineLevel="0" collapsed="false"/>
    <row r="327" s="80" customFormat="true" ht="13.8" hidden="false" customHeight="false" outlineLevel="0" collapsed="false"/>
    <row r="328" s="80" customFormat="true" ht="13.8" hidden="false" customHeight="false" outlineLevel="0" collapsed="false"/>
    <row r="329" s="80" customFormat="true" ht="13.8" hidden="false" customHeight="false" outlineLevel="0" collapsed="false"/>
  </sheetData>
  <mergeCells count="2">
    <mergeCell ref="A1:E1"/>
    <mergeCell ref="A2:E2"/>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B4" activeCellId="0" sqref="B4"/>
    </sheetView>
  </sheetViews>
  <sheetFormatPr defaultColWidth="9.13671875" defaultRowHeight="13.8"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6.29"/>
    <col collapsed="false" customWidth="true" hidden="false" outlineLevel="0" max="5" min="5" style="80" width="43.29"/>
    <col collapsed="false" customWidth="false" hidden="false" outlineLevel="0" max="1024" min="6" style="80" width="9.13"/>
  </cols>
  <sheetData>
    <row r="1" customFormat="false" ht="16.5" hidden="false" customHeight="false" outlineLevel="0" collapsed="false">
      <c r="A1" s="82"/>
      <c r="B1" s="82"/>
      <c r="C1" s="82"/>
      <c r="D1" s="82"/>
      <c r="E1" s="82"/>
    </row>
    <row r="2" customFormat="false" ht="13.8" hidden="false" customHeight="false" outlineLevel="0" collapsed="false">
      <c r="A2" s="83" t="s">
        <v>251</v>
      </c>
      <c r="B2" s="83"/>
      <c r="C2" s="83"/>
      <c r="D2" s="83"/>
      <c r="E2" s="83"/>
    </row>
    <row r="3" customFormat="false" ht="22.5" hidden="false" customHeight="true" outlineLevel="0" collapsed="false">
      <c r="A3" s="84" t="s">
        <v>75</v>
      </c>
      <c r="B3" s="84"/>
      <c r="C3" s="84"/>
      <c r="D3" s="84"/>
      <c r="E3" s="84"/>
    </row>
    <row r="4" customFormat="false" ht="13.8" hidden="false" customHeight="false" outlineLevel="0" collapsed="false">
      <c r="A4" s="87"/>
      <c r="B4" s="85" t="s">
        <v>23</v>
      </c>
      <c r="C4" s="91" t="s">
        <v>78</v>
      </c>
      <c r="D4" s="316" t="s">
        <v>214</v>
      </c>
      <c r="E4" s="86" t="s">
        <v>215</v>
      </c>
    </row>
    <row r="5" customFormat="false" ht="13.8" hidden="false" customHeight="false" outlineLevel="0" collapsed="false">
      <c r="A5" s="93"/>
      <c r="B5" s="94" t="s">
        <v>80</v>
      </c>
      <c r="C5" s="95"/>
      <c r="D5" s="95"/>
      <c r="E5" s="90" t="s">
        <v>216</v>
      </c>
    </row>
    <row r="6" customFormat="false" ht="13.8" hidden="false" customHeight="false" outlineLevel="0" collapsed="false">
      <c r="A6" s="85" t="n">
        <v>1</v>
      </c>
      <c r="B6" s="97" t="s">
        <v>81</v>
      </c>
      <c r="C6" s="85"/>
      <c r="D6" s="98" t="s">
        <v>31</v>
      </c>
      <c r="E6" s="90" t="s">
        <v>32</v>
      </c>
    </row>
    <row r="7" customFormat="false" ht="13.8" hidden="false" customHeight="false" outlineLevel="0" collapsed="false">
      <c r="A7" s="99"/>
      <c r="B7" s="100"/>
      <c r="C7" s="101"/>
      <c r="D7" s="102"/>
      <c r="E7" s="104" t="s">
        <v>82</v>
      </c>
    </row>
    <row r="8" customFormat="false" ht="13.8" hidden="false" customHeight="false" outlineLevel="0" collapsed="false">
      <c r="A8" s="103" t="s">
        <v>33</v>
      </c>
      <c r="B8" s="104" t="s">
        <v>83</v>
      </c>
      <c r="C8" s="105"/>
      <c r="D8" s="106" t="n">
        <v>3099.54</v>
      </c>
      <c r="E8" s="104"/>
    </row>
    <row r="9" customFormat="false" ht="13.8" hidden="false" customHeight="false" outlineLevel="0" collapsed="false">
      <c r="A9" s="194"/>
      <c r="B9" s="129"/>
      <c r="C9" s="195"/>
      <c r="D9" s="196"/>
      <c r="E9" s="129"/>
    </row>
    <row r="10" customFormat="false" ht="13.8" hidden="false" customHeight="false" outlineLevel="0" collapsed="false">
      <c r="A10" s="103" t="s">
        <v>36</v>
      </c>
      <c r="B10" s="104" t="s">
        <v>85</v>
      </c>
      <c r="C10" s="99"/>
      <c r="D10" s="102"/>
      <c r="E10" s="100"/>
    </row>
    <row r="11" customFormat="false" ht="13.8" hidden="false" customHeight="false" outlineLevel="0" collapsed="false">
      <c r="A11" s="197"/>
      <c r="B11" s="198"/>
      <c r="C11" s="199"/>
      <c r="D11" s="200"/>
      <c r="E11" s="198"/>
    </row>
    <row r="12" customFormat="false" ht="13.8" hidden="false" customHeight="false" outlineLevel="0" collapsed="false">
      <c r="A12" s="202"/>
      <c r="B12" s="114"/>
      <c r="C12" s="202"/>
      <c r="D12" s="203"/>
      <c r="E12" s="114"/>
    </row>
    <row r="13" customFormat="false" ht="13.8" hidden="false" customHeight="false" outlineLevel="0" collapsed="false">
      <c r="A13" s="93" t="s">
        <v>86</v>
      </c>
      <c r="B13" s="204" t="s">
        <v>87</v>
      </c>
      <c r="C13" s="205"/>
      <c r="D13" s="206" t="n">
        <f aca="false">D8+D11</f>
        <v>3099.54</v>
      </c>
      <c r="E13" s="207"/>
    </row>
    <row r="14" customFormat="false" ht="13.8" hidden="false" customHeight="false" outlineLevel="0" collapsed="false">
      <c r="A14" s="87"/>
      <c r="B14" s="88"/>
      <c r="C14" s="87"/>
      <c r="D14" s="89"/>
      <c r="E14" s="88"/>
    </row>
    <row r="15" customFormat="false" ht="13.8" hidden="false" customHeight="false" outlineLevel="0" collapsed="false">
      <c r="A15" s="115"/>
      <c r="B15" s="116" t="s">
        <v>88</v>
      </c>
      <c r="C15" s="117"/>
      <c r="D15" s="118"/>
      <c r="E15" s="119"/>
    </row>
    <row r="16" customFormat="false" ht="13.8" hidden="false" customHeight="false" outlineLevel="0" collapsed="false">
      <c r="A16" s="120"/>
      <c r="B16" s="121" t="s">
        <v>89</v>
      </c>
      <c r="C16" s="122" t="s">
        <v>30</v>
      </c>
      <c r="D16" s="123" t="s">
        <v>31</v>
      </c>
      <c r="E16" s="121" t="s">
        <v>32</v>
      </c>
    </row>
    <row r="17" customFormat="false" ht="13.8" hidden="false" customHeight="false" outlineLevel="0" collapsed="false">
      <c r="A17" s="124" t="s">
        <v>33</v>
      </c>
      <c r="B17" s="108" t="s">
        <v>193</v>
      </c>
      <c r="C17" s="125"/>
      <c r="D17" s="110" t="n">
        <f aca="false">((2*22)*4)-(D13*6%)</f>
        <v>-9.97239999999999</v>
      </c>
      <c r="E17" s="108" t="s">
        <v>91</v>
      </c>
    </row>
    <row r="18" customFormat="false" ht="12.8" hidden="false" customHeight="false" outlineLevel="0" collapsed="false">
      <c r="A18" s="124" t="s">
        <v>36</v>
      </c>
      <c r="B18" s="108" t="s">
        <v>200</v>
      </c>
      <c r="C18" s="125" t="n">
        <v>0</v>
      </c>
      <c r="D18" s="110" t="n">
        <v>460.06</v>
      </c>
      <c r="E18" s="108"/>
      <c r="H18" s="208"/>
    </row>
    <row r="19" customFormat="false" ht="12.8" hidden="false" customHeight="false" outlineLevel="0" collapsed="false">
      <c r="A19" s="124" t="s">
        <v>43</v>
      </c>
      <c r="B19" s="108" t="s">
        <v>94</v>
      </c>
      <c r="C19" s="125" t="n">
        <v>0</v>
      </c>
      <c r="D19" s="110" t="n">
        <v>43.66</v>
      </c>
      <c r="E19" s="108"/>
    </row>
    <row r="20" customFormat="false" ht="12.8" hidden="false" customHeight="false" outlineLevel="0" collapsed="false">
      <c r="A20" s="124" t="s">
        <v>95</v>
      </c>
      <c r="B20" s="108" t="s">
        <v>96</v>
      </c>
      <c r="C20" s="125"/>
      <c r="D20" s="110" t="n">
        <v>5</v>
      </c>
      <c r="E20" s="108"/>
    </row>
    <row r="21" customFormat="false" ht="13.8" hidden="false" customHeight="false" outlineLevel="0" collapsed="false">
      <c r="A21" s="127"/>
      <c r="B21" s="121" t="s">
        <v>97</v>
      </c>
      <c r="C21" s="128" t="n">
        <f aca="false">SUM(C17:C20)</f>
        <v>0</v>
      </c>
      <c r="D21" s="123" t="n">
        <f aca="false">SUM(D18:D20)</f>
        <v>508.72</v>
      </c>
      <c r="E21" s="108"/>
    </row>
    <row r="22" customFormat="false" ht="13.8" hidden="false" customHeight="false" outlineLevel="0" collapsed="false">
      <c r="A22" s="87"/>
      <c r="B22" s="88"/>
      <c r="C22" s="87"/>
      <c r="D22" s="89"/>
      <c r="E22" s="88"/>
    </row>
    <row r="23" customFormat="false" ht="13.8" hidden="false" customHeight="false" outlineLevel="0" collapsed="false">
      <c r="A23" s="115"/>
      <c r="B23" s="116" t="s">
        <v>98</v>
      </c>
      <c r="C23" s="117"/>
      <c r="D23" s="118"/>
      <c r="E23" s="119"/>
    </row>
    <row r="24" customFormat="false" ht="13.8" hidden="false" customHeight="false" outlineLevel="0" collapsed="false">
      <c r="A24" s="120"/>
      <c r="B24" s="121" t="s">
        <v>99</v>
      </c>
      <c r="C24" s="122" t="s">
        <v>30</v>
      </c>
      <c r="D24" s="123" t="s">
        <v>31</v>
      </c>
      <c r="E24" s="121" t="s">
        <v>32</v>
      </c>
    </row>
    <row r="25" customFormat="false" ht="13.8" hidden="false" customHeight="false" outlineLevel="0" collapsed="false">
      <c r="A25" s="124" t="s">
        <v>33</v>
      </c>
      <c r="B25" s="108" t="s">
        <v>100</v>
      </c>
      <c r="C25" s="125" t="n">
        <v>0.2</v>
      </c>
      <c r="D25" s="110" t="n">
        <f aca="false">D13*C25</f>
        <v>619.908</v>
      </c>
      <c r="E25" s="108" t="s">
        <v>101</v>
      </c>
    </row>
    <row r="26" customFormat="false" ht="13.8" hidden="false" customHeight="false" outlineLevel="0" collapsed="false">
      <c r="A26" s="124" t="s">
        <v>36</v>
      </c>
      <c r="B26" s="108" t="s">
        <v>102</v>
      </c>
      <c r="C26" s="125" t="n">
        <v>0.08</v>
      </c>
      <c r="D26" s="110" t="n">
        <f aca="false">D$13*C26</f>
        <v>247.9632</v>
      </c>
      <c r="E26" s="108" t="s">
        <v>103</v>
      </c>
    </row>
    <row r="27" customFormat="false" ht="13.8" hidden="false" customHeight="false" outlineLevel="0" collapsed="false">
      <c r="A27" s="124" t="s">
        <v>43</v>
      </c>
      <c r="B27" s="108" t="s">
        <v>104</v>
      </c>
      <c r="C27" s="125" t="n">
        <v>0.025</v>
      </c>
      <c r="D27" s="110" t="n">
        <f aca="false">D$13*C27</f>
        <v>77.4885</v>
      </c>
      <c r="E27" s="108" t="s">
        <v>105</v>
      </c>
    </row>
    <row r="28" customFormat="false" ht="13.8" hidden="false" customHeight="false" outlineLevel="0" collapsed="false">
      <c r="A28" s="124" t="s">
        <v>95</v>
      </c>
      <c r="B28" s="108" t="s">
        <v>106</v>
      </c>
      <c r="C28" s="125" t="n">
        <v>0.01</v>
      </c>
      <c r="D28" s="110" t="n">
        <f aca="false">D$13*C28</f>
        <v>30.9954</v>
      </c>
      <c r="E28" s="108" t="s">
        <v>107</v>
      </c>
    </row>
    <row r="29" customFormat="false" ht="13.8" hidden="false" customHeight="false" outlineLevel="0" collapsed="false">
      <c r="A29" s="124" t="s">
        <v>108</v>
      </c>
      <c r="B29" s="108" t="s">
        <v>109</v>
      </c>
      <c r="C29" s="125" t="n">
        <v>0.025</v>
      </c>
      <c r="D29" s="110" t="n">
        <f aca="false">D$13*C29</f>
        <v>77.4885</v>
      </c>
      <c r="E29" s="108" t="s">
        <v>110</v>
      </c>
    </row>
    <row r="30" customFormat="false" ht="13.8" hidden="false" customHeight="false" outlineLevel="0" collapsed="false">
      <c r="A30" s="124" t="s">
        <v>111</v>
      </c>
      <c r="B30" s="108" t="s">
        <v>112</v>
      </c>
      <c r="C30" s="125" t="n">
        <v>0.002</v>
      </c>
      <c r="D30" s="110" t="n">
        <f aca="false">D$13*C30</f>
        <v>6.19908</v>
      </c>
      <c r="E30" s="108" t="s">
        <v>113</v>
      </c>
    </row>
    <row r="31" customFormat="false" ht="13.8" hidden="false" customHeight="false" outlineLevel="0" collapsed="false">
      <c r="A31" s="124" t="s">
        <v>114</v>
      </c>
      <c r="B31" s="108" t="s">
        <v>115</v>
      </c>
      <c r="C31" s="125" t="n">
        <v>0.006</v>
      </c>
      <c r="D31" s="110" t="n">
        <f aca="false">D$13*C31</f>
        <v>18.59724</v>
      </c>
      <c r="E31" s="108" t="s">
        <v>116</v>
      </c>
    </row>
    <row r="32" customFormat="false" ht="13.8" hidden="false" customHeight="false" outlineLevel="0" collapsed="false">
      <c r="A32" s="36" t="s">
        <v>117</v>
      </c>
      <c r="B32" s="60" t="s">
        <v>118</v>
      </c>
      <c r="C32" s="61" t="n">
        <f aca="false">JORNALISTA!C32</f>
        <v>0.01</v>
      </c>
      <c r="D32" s="58" t="n">
        <f aca="false">D$13*C32</f>
        <v>30.9954</v>
      </c>
      <c r="E32" s="60" t="s">
        <v>119</v>
      </c>
    </row>
    <row r="33" customFormat="false" ht="13.8" hidden="false" customHeight="false" outlineLevel="0" collapsed="false">
      <c r="A33" s="36"/>
      <c r="B33" s="64" t="s">
        <v>120</v>
      </c>
      <c r="C33" s="65" t="n">
        <f aca="false">SUM(C25:C32)</f>
        <v>0.358</v>
      </c>
      <c r="D33" s="66" t="n">
        <f aca="false">SUM(D25:D32)</f>
        <v>1109.63532</v>
      </c>
      <c r="E33" s="60"/>
    </row>
    <row r="34" customFormat="false" ht="13.8" hidden="false" customHeight="false" outlineLevel="0" collapsed="false">
      <c r="A34" s="87"/>
      <c r="B34" s="88"/>
      <c r="C34" s="87"/>
      <c r="D34" s="89"/>
      <c r="E34" s="88"/>
    </row>
    <row r="35" customFormat="false" ht="13.8" hidden="false" customHeight="false" outlineLevel="0" collapsed="false">
      <c r="A35" s="115"/>
      <c r="B35" s="116" t="s">
        <v>121</v>
      </c>
      <c r="C35" s="117"/>
      <c r="D35" s="118"/>
      <c r="E35" s="119"/>
    </row>
    <row r="36" customFormat="false" ht="13.8" hidden="false" customHeight="false" outlineLevel="0" collapsed="false">
      <c r="A36" s="120"/>
      <c r="B36" s="121"/>
      <c r="C36" s="122" t="s">
        <v>30</v>
      </c>
      <c r="D36" s="123" t="s">
        <v>31</v>
      </c>
      <c r="E36" s="121" t="s">
        <v>32</v>
      </c>
    </row>
    <row r="37" customFormat="false" ht="13.8" hidden="false" customHeight="false" outlineLevel="0" collapsed="false">
      <c r="A37" s="124" t="s">
        <v>33</v>
      </c>
      <c r="B37" s="108" t="s">
        <v>122</v>
      </c>
      <c r="C37" s="125" t="n">
        <v>0.0833</v>
      </c>
      <c r="D37" s="110" t="n">
        <f aca="false">D$13*C37</f>
        <v>258.191682</v>
      </c>
      <c r="E37" s="108" t="s">
        <v>123</v>
      </c>
    </row>
    <row r="38" customFormat="false" ht="13.8" hidden="false" customHeight="false" outlineLevel="0" collapsed="false">
      <c r="A38" s="124" t="s">
        <v>36</v>
      </c>
      <c r="B38" s="129" t="s">
        <v>124</v>
      </c>
      <c r="C38" s="130" t="n">
        <v>0.0833</v>
      </c>
      <c r="D38" s="110" t="n">
        <f aca="false">D$13*C38</f>
        <v>258.191682</v>
      </c>
      <c r="E38" s="131" t="s">
        <v>125</v>
      </c>
    </row>
    <row r="39" customFormat="false" ht="13.8" hidden="false" customHeight="false" outlineLevel="0" collapsed="false">
      <c r="A39" s="124" t="s">
        <v>43</v>
      </c>
      <c r="B39" s="108" t="s">
        <v>126</v>
      </c>
      <c r="C39" s="125" t="n">
        <v>0.0278</v>
      </c>
      <c r="D39" s="110" t="n">
        <f aca="false">D$13*C39</f>
        <v>86.167212</v>
      </c>
      <c r="E39" s="108" t="s">
        <v>127</v>
      </c>
    </row>
    <row r="40" customFormat="false" ht="13.8" hidden="false" customHeight="false" outlineLevel="0" collapsed="false">
      <c r="A40" s="132"/>
      <c r="B40" s="133" t="s">
        <v>128</v>
      </c>
      <c r="C40" s="134" t="n">
        <f aca="false">SUM(C37:C39)</f>
        <v>0.1944</v>
      </c>
      <c r="D40" s="135" t="n">
        <f aca="false">SUM(D37:D39)</f>
        <v>602.550576</v>
      </c>
      <c r="E40" s="100"/>
    </row>
    <row r="41" customFormat="false" ht="13.8" hidden="false" customHeight="false" outlineLevel="0" collapsed="false">
      <c r="A41" s="136"/>
      <c r="B41" s="100"/>
      <c r="C41" s="137"/>
      <c r="D41" s="102"/>
      <c r="E41" s="138" t="s">
        <v>129</v>
      </c>
    </row>
    <row r="42" customFormat="false" ht="13.8" hidden="false" customHeight="false" outlineLevel="0" collapsed="false">
      <c r="A42" s="139" t="s">
        <v>43</v>
      </c>
      <c r="B42" s="32" t="s">
        <v>130</v>
      </c>
      <c r="C42" s="33" t="n">
        <f aca="false">C40*C33</f>
        <v>0.0695952</v>
      </c>
      <c r="D42" s="34" t="n">
        <f aca="false">D$13*C42</f>
        <v>215.713106208</v>
      </c>
      <c r="E42" s="140" t="s">
        <v>131</v>
      </c>
    </row>
    <row r="43" customFormat="false" ht="13.8" hidden="false" customHeight="false" outlineLevel="0" collapsed="false">
      <c r="A43" s="141"/>
      <c r="B43" s="142" t="s">
        <v>132</v>
      </c>
      <c r="C43" s="143" t="n">
        <f aca="false">SUM(C40:C42)</f>
        <v>0.2639952</v>
      </c>
      <c r="D43" s="144" t="n">
        <f aca="false">SUM(D40:D42)</f>
        <v>818.263682208</v>
      </c>
      <c r="E43" s="60"/>
    </row>
    <row r="44" customFormat="false" ht="13.8" hidden="false" customHeight="false" outlineLevel="0" collapsed="false">
      <c r="A44" s="87"/>
      <c r="B44" s="88"/>
      <c r="C44" s="145"/>
      <c r="D44" s="89"/>
      <c r="E44" s="88"/>
    </row>
    <row r="45" customFormat="false" ht="13.8" hidden="false" customHeight="false" outlineLevel="0" collapsed="false">
      <c r="A45" s="21"/>
      <c r="B45" s="22" t="s">
        <v>133</v>
      </c>
      <c r="C45" s="23"/>
      <c r="D45" s="24"/>
      <c r="E45" s="25"/>
    </row>
    <row r="46" customFormat="false" ht="13.8" hidden="false" customHeight="false" outlineLevel="0" collapsed="false">
      <c r="A46" s="37"/>
      <c r="B46" s="38"/>
      <c r="C46" s="146" t="s">
        <v>30</v>
      </c>
      <c r="D46" s="40" t="s">
        <v>31</v>
      </c>
      <c r="E46" s="38" t="s">
        <v>32</v>
      </c>
    </row>
    <row r="47" customFormat="false" ht="13.8" hidden="false" customHeight="false" outlineLevel="0" collapsed="false">
      <c r="A47" s="147" t="s">
        <v>33</v>
      </c>
      <c r="B47" s="148" t="s">
        <v>134</v>
      </c>
      <c r="C47" s="67" t="n">
        <v>0.0007</v>
      </c>
      <c r="D47" s="149" t="n">
        <f aca="false">D$13*C47</f>
        <v>2.169678</v>
      </c>
      <c r="E47" s="148" t="s">
        <v>135</v>
      </c>
    </row>
    <row r="48" customFormat="false" ht="13.8" hidden="false" customHeight="false" outlineLevel="0" collapsed="false">
      <c r="A48" s="150"/>
      <c r="B48" s="62"/>
      <c r="C48" s="39"/>
      <c r="D48" s="68"/>
      <c r="E48" s="62" t="s">
        <v>136</v>
      </c>
    </row>
    <row r="49" customFormat="false" ht="13.8" hidden="false" customHeight="false" outlineLevel="0" collapsed="false">
      <c r="A49" s="31"/>
      <c r="B49" s="32"/>
      <c r="C49" s="33"/>
      <c r="D49" s="34"/>
      <c r="E49" s="32" t="s">
        <v>137</v>
      </c>
    </row>
    <row r="50" customFormat="false" ht="13.8" hidden="false" customHeight="false" outlineLevel="0" collapsed="false">
      <c r="A50" s="151"/>
      <c r="B50" s="152" t="s">
        <v>128</v>
      </c>
      <c r="C50" s="153" t="n">
        <f aca="false">SUM(C47:C49)</f>
        <v>0.0007</v>
      </c>
      <c r="D50" s="154" t="n">
        <f aca="false">SUM(D47:D49)</f>
        <v>2.169678</v>
      </c>
      <c r="E50" s="62"/>
    </row>
    <row r="51" customFormat="false" ht="13.8" hidden="false" customHeight="false" outlineLevel="0" collapsed="false">
      <c r="A51" s="155"/>
      <c r="B51" s="156"/>
      <c r="C51" s="67"/>
      <c r="D51" s="149"/>
      <c r="E51" s="157" t="s">
        <v>129</v>
      </c>
    </row>
    <row r="52" customFormat="false" ht="13.8" hidden="false" customHeight="false" outlineLevel="0" collapsed="false">
      <c r="A52" s="139" t="s">
        <v>36</v>
      </c>
      <c r="B52" s="158" t="s">
        <v>130</v>
      </c>
      <c r="C52" s="33" t="n">
        <f aca="false">C50*C33</f>
        <v>0.0002506</v>
      </c>
      <c r="D52" s="34" t="n">
        <f aca="false">D$13*C52</f>
        <v>0.776744724</v>
      </c>
      <c r="E52" s="140" t="s">
        <v>211</v>
      </c>
    </row>
    <row r="53" customFormat="false" ht="13.8" hidden="false" customHeight="false" outlineLevel="0" collapsed="false">
      <c r="A53" s="159"/>
      <c r="B53" s="142" t="s">
        <v>138</v>
      </c>
      <c r="C53" s="143" t="n">
        <f aca="false">SUM(C50:C52)</f>
        <v>0.0009506</v>
      </c>
      <c r="D53" s="144" t="n">
        <f aca="false">SUM(D50:D52)</f>
        <v>2.946422724</v>
      </c>
      <c r="E53" s="60"/>
    </row>
    <row r="54" customFormat="false" ht="13.8" hidden="false" customHeight="false" outlineLevel="0" collapsed="false">
      <c r="A54" s="87"/>
      <c r="B54" s="88"/>
      <c r="C54" s="87"/>
      <c r="D54" s="89"/>
      <c r="E54" s="88"/>
    </row>
    <row r="55" customFormat="false" ht="13.8" hidden="false" customHeight="false" outlineLevel="0" collapsed="false">
      <c r="A55" s="21"/>
      <c r="B55" s="22" t="s">
        <v>139</v>
      </c>
      <c r="C55" s="23"/>
      <c r="D55" s="24"/>
      <c r="E55" s="25"/>
    </row>
    <row r="56" customFormat="false" ht="13.8" hidden="false" customHeight="false" outlineLevel="0" collapsed="false">
      <c r="A56" s="21"/>
      <c r="B56" s="38"/>
      <c r="C56" s="160" t="s">
        <v>30</v>
      </c>
      <c r="D56" s="57" t="s">
        <v>31</v>
      </c>
      <c r="E56" s="27" t="s">
        <v>32</v>
      </c>
    </row>
    <row r="57" customFormat="false" ht="13.8" hidden="false" customHeight="false" outlineLevel="0" collapsed="false">
      <c r="A57" s="155"/>
      <c r="B57" s="148"/>
      <c r="C57" s="147"/>
      <c r="D57" s="161"/>
      <c r="E57" s="162" t="s">
        <v>140</v>
      </c>
    </row>
    <row r="58" customFormat="false" ht="13.8" hidden="false" customHeight="false" outlineLevel="0" collapsed="false">
      <c r="A58" s="163" t="s">
        <v>33</v>
      </c>
      <c r="B58" s="62" t="s">
        <v>141</v>
      </c>
      <c r="C58" s="39" t="n">
        <f aca="false">5%*8.33%</f>
        <v>0.004165</v>
      </c>
      <c r="D58" s="164" t="n">
        <f aca="false">D$13*C58</f>
        <v>12.9095841</v>
      </c>
      <c r="E58" s="162" t="s">
        <v>142</v>
      </c>
    </row>
    <row r="59" customFormat="false" ht="13.8" hidden="false" customHeight="false" outlineLevel="0" collapsed="false">
      <c r="A59" s="139"/>
      <c r="B59" s="32"/>
      <c r="C59" s="33"/>
      <c r="D59" s="165"/>
      <c r="E59" s="140" t="s">
        <v>143</v>
      </c>
    </row>
    <row r="60" customFormat="false" ht="13.8" hidden="false" customHeight="false" outlineLevel="0" collapsed="false">
      <c r="A60" s="150"/>
      <c r="B60" s="62"/>
      <c r="C60" s="39"/>
      <c r="D60" s="68"/>
      <c r="E60" s="157" t="s">
        <v>144</v>
      </c>
    </row>
    <row r="61" customFormat="false" ht="13.8" hidden="false" customHeight="false" outlineLevel="0" collapsed="false">
      <c r="A61" s="31" t="s">
        <v>36</v>
      </c>
      <c r="B61" s="32" t="s">
        <v>145</v>
      </c>
      <c r="C61" s="33" t="n">
        <f aca="false">C58*8%</f>
        <v>0.0003332</v>
      </c>
      <c r="D61" s="34" t="n">
        <f aca="false">D$13*C61</f>
        <v>1.032766728</v>
      </c>
      <c r="E61" s="140" t="s">
        <v>146</v>
      </c>
    </row>
    <row r="62" customFormat="false" ht="13.8" hidden="false" customHeight="false" outlineLevel="0" collapsed="false">
      <c r="A62" s="147"/>
      <c r="B62" s="148" t="s">
        <v>147</v>
      </c>
      <c r="C62" s="67"/>
      <c r="D62" s="149"/>
      <c r="E62" s="148" t="s">
        <v>148</v>
      </c>
    </row>
    <row r="63" customFormat="false" ht="13.8" hidden="false" customHeight="false" outlineLevel="0" collapsed="false">
      <c r="A63" s="31" t="s">
        <v>43</v>
      </c>
      <c r="B63" s="32" t="s">
        <v>149</v>
      </c>
      <c r="C63" s="33" t="n">
        <v>0.02</v>
      </c>
      <c r="D63" s="34" t="n">
        <f aca="false">D$13*C63</f>
        <v>61.9908</v>
      </c>
      <c r="E63" s="32"/>
    </row>
    <row r="64" customFormat="false" ht="13.8" hidden="false" customHeight="false" outlineLevel="0" collapsed="false">
      <c r="A64" s="147"/>
      <c r="B64" s="148"/>
      <c r="C64" s="166"/>
      <c r="D64" s="149"/>
      <c r="E64" s="157" t="s">
        <v>150</v>
      </c>
    </row>
    <row r="65" customFormat="false" ht="13.8" hidden="false" customHeight="false" outlineLevel="0" collapsed="false">
      <c r="A65" s="150" t="s">
        <v>95</v>
      </c>
      <c r="B65" s="62" t="s">
        <v>151</v>
      </c>
      <c r="C65" s="167" t="n">
        <f aca="false">(7/30)/12</f>
        <v>0.0194444444444444</v>
      </c>
      <c r="D65" s="68" t="n">
        <f aca="false">D$13*C65</f>
        <v>60.2688333333333</v>
      </c>
      <c r="E65" s="162" t="s">
        <v>152</v>
      </c>
    </row>
    <row r="66" customFormat="false" ht="13.8" hidden="false" customHeight="false" outlineLevel="0" collapsed="false">
      <c r="A66" s="31"/>
      <c r="B66" s="62"/>
      <c r="C66" s="168"/>
      <c r="D66" s="34"/>
      <c r="E66" s="162" t="s">
        <v>153</v>
      </c>
    </row>
    <row r="67" customFormat="false" ht="13.8" hidden="false" customHeight="false" outlineLevel="0" collapsed="false">
      <c r="A67" s="163" t="s">
        <v>108</v>
      </c>
      <c r="B67" s="148" t="s">
        <v>130</v>
      </c>
      <c r="C67" s="169" t="n">
        <f aca="false">C65*C33</f>
        <v>0.00696111111111111</v>
      </c>
      <c r="D67" s="68" t="n">
        <f aca="false">D$13*C67</f>
        <v>21.5762423333333</v>
      </c>
      <c r="E67" s="148" t="s">
        <v>154</v>
      </c>
    </row>
    <row r="68" customFormat="false" ht="13.8" hidden="false" customHeight="false" outlineLevel="0" collapsed="false">
      <c r="A68" s="163"/>
      <c r="B68" s="32"/>
      <c r="C68" s="169"/>
      <c r="D68" s="170"/>
      <c r="E68" s="32" t="s">
        <v>155</v>
      </c>
    </row>
    <row r="69" customFormat="false" ht="13.8" hidden="false" customHeight="false" outlineLevel="0" collapsed="false">
      <c r="A69" s="147"/>
      <c r="B69" s="148" t="s">
        <v>147</v>
      </c>
      <c r="C69" s="67"/>
      <c r="D69" s="149"/>
      <c r="E69" s="62" t="s">
        <v>148</v>
      </c>
    </row>
    <row r="70" customFormat="false" ht="13.8" hidden="false" customHeight="false" outlineLevel="0" collapsed="false">
      <c r="A70" s="31" t="s">
        <v>111</v>
      </c>
      <c r="B70" s="32" t="s">
        <v>156</v>
      </c>
      <c r="C70" s="33" t="n">
        <v>0.02</v>
      </c>
      <c r="D70" s="34" t="n">
        <f aca="false">D$13*C70</f>
        <v>61.9908</v>
      </c>
      <c r="E70" s="32"/>
    </row>
    <row r="71" customFormat="false" ht="13.8" hidden="false" customHeight="false" outlineLevel="0" collapsed="false">
      <c r="A71" s="63"/>
      <c r="B71" s="64" t="s">
        <v>157</v>
      </c>
      <c r="C71" s="65" t="n">
        <f aca="false">SUM(C58:C70)</f>
        <v>0.0709037555555556</v>
      </c>
      <c r="D71" s="66" t="n">
        <f aca="false">SUM(D58:D70)</f>
        <v>219.769026494667</v>
      </c>
      <c r="E71" s="60"/>
    </row>
    <row r="72" customFormat="false" ht="13.8" hidden="false" customHeight="false" outlineLevel="0" collapsed="false">
      <c r="A72" s="87"/>
      <c r="B72" s="88"/>
      <c r="C72" s="145"/>
      <c r="D72" s="89"/>
      <c r="E72" s="88"/>
    </row>
    <row r="73" customFormat="false" ht="13.8" hidden="false" customHeight="false" outlineLevel="0" collapsed="false">
      <c r="A73" s="21"/>
      <c r="B73" s="22" t="s">
        <v>158</v>
      </c>
      <c r="C73" s="23"/>
      <c r="D73" s="24"/>
      <c r="E73" s="25"/>
    </row>
    <row r="74" customFormat="false" ht="13.8" hidden="false" customHeight="false" outlineLevel="0" collapsed="false">
      <c r="A74" s="171"/>
      <c r="B74" s="30"/>
      <c r="C74" s="172" t="s">
        <v>30</v>
      </c>
      <c r="D74" s="57" t="s">
        <v>31</v>
      </c>
      <c r="E74" s="30" t="s">
        <v>32</v>
      </c>
    </row>
    <row r="75" customFormat="false" ht="13.8" hidden="false" customHeight="false" outlineLevel="0" collapsed="false">
      <c r="A75" s="150"/>
      <c r="B75" s="62"/>
      <c r="C75" s="39"/>
      <c r="D75" s="68"/>
      <c r="E75" s="157" t="s">
        <v>144</v>
      </c>
    </row>
    <row r="76" customFormat="false" ht="13.8" hidden="false" customHeight="false" outlineLevel="0" collapsed="false">
      <c r="A76" s="150" t="s">
        <v>33</v>
      </c>
      <c r="B76" s="62" t="s">
        <v>160</v>
      </c>
      <c r="C76" s="39" t="n">
        <f aca="false">(5/30)/12</f>
        <v>0.0138888888888889</v>
      </c>
      <c r="D76" s="68" t="n">
        <f aca="false">D$13*C76</f>
        <v>43.0491666666667</v>
      </c>
      <c r="E76" s="162" t="s">
        <v>161</v>
      </c>
    </row>
    <row r="77" customFormat="false" ht="13.8" hidden="false" customHeight="false" outlineLevel="0" collapsed="false">
      <c r="A77" s="155"/>
      <c r="B77" s="148"/>
      <c r="C77" s="173"/>
      <c r="D77" s="149"/>
      <c r="E77" s="148" t="s">
        <v>162</v>
      </c>
    </row>
    <row r="78" customFormat="false" ht="13.8" hidden="false" customHeight="false" outlineLevel="0" collapsed="false">
      <c r="A78" s="163" t="s">
        <v>36</v>
      </c>
      <c r="B78" s="62" t="s">
        <v>163</v>
      </c>
      <c r="C78" s="169" t="n">
        <v>0.00021</v>
      </c>
      <c r="D78" s="68" t="n">
        <f aca="false">D$13*C78</f>
        <v>0.6509034</v>
      </c>
      <c r="E78" s="62" t="s">
        <v>164</v>
      </c>
    </row>
    <row r="79" customFormat="false" ht="13.8" hidden="false" customHeight="false" outlineLevel="0" collapsed="false">
      <c r="A79" s="139"/>
      <c r="B79" s="32"/>
      <c r="C79" s="174"/>
      <c r="D79" s="34"/>
      <c r="E79" s="32" t="s">
        <v>165</v>
      </c>
    </row>
    <row r="80" customFormat="false" ht="13.8" hidden="false" customHeight="false" outlineLevel="0" collapsed="false">
      <c r="A80" s="150"/>
      <c r="B80" s="62"/>
      <c r="C80" s="167"/>
      <c r="D80" s="68"/>
      <c r="E80" s="52" t="s">
        <v>166</v>
      </c>
    </row>
    <row r="81" customFormat="false" ht="13.8" hidden="false" customHeight="false" outlineLevel="0" collapsed="false">
      <c r="A81" s="150" t="s">
        <v>43</v>
      </c>
      <c r="B81" s="62" t="s">
        <v>167</v>
      </c>
      <c r="C81" s="167" t="n">
        <f aca="false">(3/30)/12</f>
        <v>0.00833333333333333</v>
      </c>
      <c r="D81" s="68" t="n">
        <f aca="false">D$13*C81</f>
        <v>25.8295</v>
      </c>
      <c r="E81" s="162" t="s">
        <v>168</v>
      </c>
    </row>
    <row r="82" customFormat="false" ht="13.8" hidden="false" customHeight="false" outlineLevel="0" collapsed="false">
      <c r="A82" s="31"/>
      <c r="B82" s="62"/>
      <c r="C82" s="168"/>
      <c r="D82" s="34"/>
      <c r="E82" s="162" t="s">
        <v>169</v>
      </c>
    </row>
    <row r="83" customFormat="false" ht="13.8" hidden="false" customHeight="false" outlineLevel="0" collapsed="false">
      <c r="A83" s="163" t="s">
        <v>95</v>
      </c>
      <c r="B83" s="148" t="s">
        <v>170</v>
      </c>
      <c r="C83" s="169" t="n">
        <f aca="false">(15/30)/12*0.1</f>
        <v>0.00416666666666667</v>
      </c>
      <c r="D83" s="68" t="n">
        <f aca="false">D$13*C83</f>
        <v>12.91475</v>
      </c>
      <c r="E83" s="148" t="s">
        <v>171</v>
      </c>
    </row>
    <row r="84" customFormat="false" ht="13.8" hidden="false" customHeight="false" outlineLevel="0" collapsed="false">
      <c r="A84" s="163"/>
      <c r="B84" s="32"/>
      <c r="C84" s="169"/>
      <c r="D84" s="170"/>
      <c r="E84" s="32" t="s">
        <v>172</v>
      </c>
    </row>
    <row r="85" customFormat="false" ht="13.8" hidden="false" customHeight="false" outlineLevel="0" collapsed="false">
      <c r="A85" s="63"/>
      <c r="B85" s="64" t="s">
        <v>49</v>
      </c>
      <c r="C85" s="65" t="n">
        <f aca="false">SUM(C75:C84)</f>
        <v>0.0265988888888889</v>
      </c>
      <c r="D85" s="66" t="n">
        <f aca="false">SUM(D75:D84)</f>
        <v>82.4443200666667</v>
      </c>
      <c r="E85" s="60"/>
    </row>
    <row r="86" customFormat="false" ht="13.8" hidden="false" customHeight="false" outlineLevel="0" collapsed="false">
      <c r="A86" s="36" t="s">
        <v>108</v>
      </c>
      <c r="B86" s="60" t="s">
        <v>173</v>
      </c>
      <c r="C86" s="67" t="n">
        <v>0.0095</v>
      </c>
      <c r="D86" s="68" t="n">
        <f aca="false">D$13*C86</f>
        <v>29.44563</v>
      </c>
      <c r="E86" s="148" t="s">
        <v>174</v>
      </c>
    </row>
    <row r="87" customFormat="false" ht="13.8" hidden="false" customHeight="false" outlineLevel="0" collapsed="false">
      <c r="A87" s="175"/>
      <c r="B87" s="176" t="s">
        <v>175</v>
      </c>
      <c r="C87" s="175"/>
      <c r="D87" s="177" t="n">
        <f aca="false">SUM(D85:D86)</f>
        <v>111.889950066667</v>
      </c>
      <c r="E87" s="32" t="s">
        <v>176</v>
      </c>
    </row>
    <row r="88" customFormat="false" ht="13.8" hidden="false" customHeight="false" outlineLevel="0" collapsed="false">
      <c r="A88" s="178"/>
      <c r="B88" s="179"/>
      <c r="C88" s="178"/>
      <c r="D88" s="180"/>
      <c r="E88" s="181"/>
    </row>
    <row r="89" customFormat="false" ht="13.8" hidden="false" customHeight="false" outlineLevel="0" collapsed="false">
      <c r="A89" s="36"/>
      <c r="B89" s="64" t="s">
        <v>177</v>
      </c>
      <c r="C89" s="65"/>
      <c r="D89" s="66" t="n">
        <f aca="false">D87+D71+D53+D43+D33+D21+D13</f>
        <v>5870.76440149333</v>
      </c>
      <c r="E89" s="60"/>
    </row>
    <row r="90" customFormat="false" ht="13.8" hidden="false" customHeight="false" outlineLevel="0" collapsed="false">
      <c r="A90" s="43"/>
      <c r="B90" s="44"/>
      <c r="C90" s="182"/>
      <c r="D90" s="46"/>
      <c r="E90" s="52"/>
    </row>
    <row r="91" customFormat="false" ht="15" hidden="false" customHeight="false" outlineLevel="0" collapsed="false">
      <c r="A91" s="43"/>
      <c r="B91" s="64" t="s">
        <v>178</v>
      </c>
      <c r="C91" s="65"/>
      <c r="D91" s="183" t="s">
        <v>243</v>
      </c>
      <c r="E91" s="184" t="n">
        <f aca="false">D89*D91</f>
        <v>17612.29320448</v>
      </c>
    </row>
    <row r="92" customFormat="false" ht="13.8" hidden="false" customHeight="false" outlineLevel="0" collapsed="false">
      <c r="A92" s="87"/>
      <c r="B92" s="88"/>
      <c r="C92" s="87"/>
      <c r="D92" s="89"/>
      <c r="E92" s="88"/>
    </row>
    <row r="93" customFormat="false" ht="13.8" hidden="false" customHeight="false" outlineLevel="0" collapsed="false">
      <c r="A93" s="21"/>
      <c r="B93" s="22" t="s">
        <v>29</v>
      </c>
      <c r="C93" s="23"/>
      <c r="D93" s="24"/>
      <c r="E93" s="25"/>
    </row>
    <row r="94" customFormat="false" ht="13.8" hidden="false" customHeight="false" outlineLevel="0" collapsed="false">
      <c r="A94" s="26"/>
      <c r="B94" s="27"/>
      <c r="C94" s="28" t="s">
        <v>30</v>
      </c>
      <c r="D94" s="29" t="s">
        <v>31</v>
      </c>
      <c r="E94" s="30" t="s">
        <v>32</v>
      </c>
    </row>
    <row r="95" customFormat="false" ht="13.8" hidden="false" customHeight="false" outlineLevel="0" collapsed="false">
      <c r="A95" s="31" t="s">
        <v>33</v>
      </c>
      <c r="B95" s="32" t="s">
        <v>34</v>
      </c>
      <c r="C95" s="33" t="n">
        <v>0.0137</v>
      </c>
      <c r="D95" s="34" t="n">
        <f aca="false">E91*C95</f>
        <v>241.288416901376</v>
      </c>
      <c r="E95" s="35" t="s">
        <v>35</v>
      </c>
    </row>
    <row r="96" customFormat="false" ht="13.8" hidden="false" customHeight="false" outlineLevel="0" collapsed="false">
      <c r="A96" s="36" t="s">
        <v>36</v>
      </c>
      <c r="B96" s="32" t="s">
        <v>37</v>
      </c>
      <c r="C96" s="33" t="n">
        <v>0.01</v>
      </c>
      <c r="D96" s="58" t="n">
        <f aca="false">(E91+D95)*C96</f>
        <v>178.535816213814</v>
      </c>
      <c r="E96" s="35" t="s">
        <v>38</v>
      </c>
    </row>
    <row r="97" customFormat="false" ht="13.8" hidden="false" customHeight="false" outlineLevel="0" collapsed="false">
      <c r="A97" s="147"/>
      <c r="B97" s="38" t="s">
        <v>39</v>
      </c>
      <c r="C97" s="39"/>
      <c r="D97" s="40" t="n">
        <f aca="false">SUM(D95:D96)</f>
        <v>419.82423311519</v>
      </c>
      <c r="E97" s="41"/>
    </row>
    <row r="98" customFormat="false" ht="13.8" hidden="false" customHeight="false" outlineLevel="0" collapsed="false">
      <c r="A98" s="141" t="s">
        <v>180</v>
      </c>
      <c r="B98" s="185" t="s">
        <v>181</v>
      </c>
      <c r="C98" s="186"/>
      <c r="D98" s="187"/>
      <c r="E98" s="188"/>
    </row>
    <row r="99" customFormat="false" ht="13.8" hidden="false" customHeight="false" outlineLevel="0" collapsed="false">
      <c r="A99" s="43"/>
      <c r="B99" s="44"/>
      <c r="C99" s="45"/>
      <c r="D99" s="46"/>
      <c r="E99" s="47"/>
    </row>
    <row r="100" customFormat="false" ht="13.8" hidden="false" customHeight="false" outlineLevel="0" collapsed="false">
      <c r="A100" s="48"/>
      <c r="B100" s="49" t="s">
        <v>41</v>
      </c>
      <c r="C100" s="50"/>
      <c r="D100" s="29" t="n">
        <f aca="false">(E91+D97)/(1-6.65%)</f>
        <v>19316.6764194914</v>
      </c>
      <c r="E100" s="51"/>
    </row>
    <row r="101" customFormat="false" ht="13.8" hidden="false" customHeight="false" outlineLevel="0" collapsed="false">
      <c r="A101" s="87"/>
      <c r="B101" s="88"/>
      <c r="C101" s="145"/>
      <c r="D101" s="89"/>
      <c r="E101" s="189"/>
    </row>
    <row r="102" customFormat="false" ht="13.8" hidden="false" customHeight="false" outlineLevel="0" collapsed="false">
      <c r="A102" s="21"/>
      <c r="B102" s="22" t="s">
        <v>42</v>
      </c>
      <c r="C102" s="54"/>
      <c r="D102" s="55"/>
      <c r="E102" s="56"/>
    </row>
    <row r="103" customFormat="false" ht="13.8" hidden="false" customHeight="false" outlineLevel="0" collapsed="false">
      <c r="A103" s="26"/>
      <c r="B103" s="27"/>
      <c r="C103" s="28" t="s">
        <v>30</v>
      </c>
      <c r="D103" s="57" t="s">
        <v>31</v>
      </c>
      <c r="E103" s="30" t="s">
        <v>32</v>
      </c>
    </row>
    <row r="104" customFormat="false" ht="13.8" hidden="false" customHeight="false" outlineLevel="0" collapsed="false">
      <c r="A104" s="31" t="s">
        <v>43</v>
      </c>
      <c r="B104" s="32" t="s">
        <v>44</v>
      </c>
      <c r="C104" s="33"/>
      <c r="D104" s="58"/>
      <c r="E104" s="59" t="s">
        <v>45</v>
      </c>
    </row>
    <row r="105" customFormat="false" ht="13.8" hidden="false" customHeight="false" outlineLevel="0" collapsed="false">
      <c r="A105" s="36"/>
      <c r="B105" s="60" t="s">
        <v>46</v>
      </c>
      <c r="C105" s="61" t="n">
        <v>0.0065</v>
      </c>
      <c r="D105" s="58" t="n">
        <f aca="false">$D$100*C105</f>
        <v>125.558396726694</v>
      </c>
      <c r="E105" s="62"/>
    </row>
    <row r="106" customFormat="false" ht="13.8" hidden="false" customHeight="false" outlineLevel="0" collapsed="false">
      <c r="A106" s="36"/>
      <c r="B106" s="60" t="s">
        <v>47</v>
      </c>
      <c r="C106" s="61" t="n">
        <v>0.03</v>
      </c>
      <c r="D106" s="58" t="n">
        <f aca="false">$D$100*C106</f>
        <v>579.500292584741</v>
      </c>
      <c r="E106" s="62"/>
    </row>
    <row r="107" customFormat="false" ht="13.8" hidden="false" customHeight="false" outlineLevel="0" collapsed="false">
      <c r="A107" s="36"/>
      <c r="B107" s="60" t="s">
        <v>48</v>
      </c>
      <c r="C107" s="61" t="n">
        <v>0.03</v>
      </c>
      <c r="D107" s="58" t="n">
        <f aca="false">$D$100*C107</f>
        <v>579.500292584741</v>
      </c>
      <c r="E107" s="62"/>
    </row>
    <row r="108" customFormat="false" ht="13.8" hidden="false" customHeight="false" outlineLevel="0" collapsed="false">
      <c r="A108" s="36"/>
      <c r="B108" s="60"/>
      <c r="C108" s="61" t="n">
        <v>0</v>
      </c>
      <c r="D108" s="58" t="n">
        <f aca="false">D100*C108</f>
        <v>0</v>
      </c>
      <c r="E108" s="62"/>
    </row>
    <row r="109" customFormat="false" ht="13.8" hidden="false" customHeight="false" outlineLevel="0" collapsed="false">
      <c r="A109" s="63"/>
      <c r="B109" s="64" t="s">
        <v>49</v>
      </c>
      <c r="C109" s="65" t="n">
        <f aca="false">SUM(C105:C108)</f>
        <v>0.0665</v>
      </c>
      <c r="D109" s="66" t="n">
        <f aca="false">SUM(D105:D108)</f>
        <v>1284.55898189618</v>
      </c>
      <c r="E109" s="32"/>
    </row>
    <row r="110" customFormat="false" ht="13.8" hidden="false" customHeight="false" outlineLevel="0" collapsed="false">
      <c r="A110" s="36"/>
      <c r="B110" s="60"/>
      <c r="C110" s="67"/>
      <c r="D110" s="68"/>
      <c r="E110" s="60"/>
    </row>
    <row r="111" customFormat="false" ht="13.8" hidden="false" customHeight="false" outlineLevel="0" collapsed="false">
      <c r="A111" s="36"/>
      <c r="B111" s="64" t="s">
        <v>50</v>
      </c>
      <c r="C111" s="36"/>
      <c r="D111" s="66" t="n">
        <f aca="false">D109+D100</f>
        <v>20601.2354013875</v>
      </c>
      <c r="E111" s="60"/>
    </row>
    <row r="112" customFormat="false" ht="13.8" hidden="false" customHeight="false" outlineLevel="0" collapsed="false">
      <c r="A112" s="36"/>
      <c r="B112" s="64"/>
      <c r="C112" s="36"/>
      <c r="D112" s="66"/>
      <c r="E112" s="60"/>
    </row>
    <row r="113" customFormat="false" ht="13.8" hidden="false" customHeight="false" outlineLevel="0" collapsed="false">
      <c r="A113" s="36"/>
      <c r="B113" s="64"/>
      <c r="C113" s="36"/>
      <c r="D113" s="66"/>
      <c r="E113" s="60"/>
    </row>
    <row r="114" customFormat="false" ht="13.8" hidden="false" customHeight="false" outlineLevel="0" collapsed="false">
      <c r="A114" s="36"/>
      <c r="B114" s="64" t="s">
        <v>51</v>
      </c>
      <c r="C114" s="36" t="n">
        <v>12</v>
      </c>
      <c r="D114" s="66" t="n">
        <f aca="false">D111*C114</f>
        <v>247214.82481665</v>
      </c>
      <c r="E114" s="60"/>
    </row>
    <row r="115" customFormat="false" ht="13.8" hidden="false" customHeight="false" outlineLevel="0" collapsed="false">
      <c r="A115" s="124"/>
      <c r="B115" s="121"/>
      <c r="C115" s="124"/>
      <c r="D115" s="123"/>
      <c r="E115" s="108"/>
    </row>
    <row r="116" s="80" customFormat="true" ht="13.8" hidden="false" customHeight="false" outlineLevel="0" collapsed="false"/>
    <row r="117" s="80" customFormat="true" ht="13.8" hidden="false" customHeight="false" outlineLevel="0" collapsed="false"/>
    <row r="118" s="80" customFormat="true" ht="15" hidden="false" customHeight="false" outlineLevel="0" collapsed="false">
      <c r="B118" s="190" t="s">
        <v>182</v>
      </c>
    </row>
    <row r="119" s="80" customFormat="true" ht="13.8" hidden="false" customHeight="false" outlineLevel="0" collapsed="false"/>
    <row r="120" s="80" customFormat="true" ht="13.8" hidden="false" customHeight="false" outlineLevel="0" collapsed="false"/>
    <row r="121" s="80" customFormat="true" ht="13.8" hidden="false" customHeight="false" outlineLevel="0" collapsed="false"/>
    <row r="122" s="80" customFormat="true" ht="13.8" hidden="false" customHeight="false" outlineLevel="0" collapsed="false"/>
    <row r="123" s="80" customFormat="true" ht="13.8" hidden="false" customHeight="false" outlineLevel="0" collapsed="false"/>
    <row r="124" s="80" customFormat="true" ht="13.8" hidden="false" customHeight="false" outlineLevel="0" collapsed="false"/>
    <row r="125" s="80" customFormat="true" ht="13.8" hidden="false" customHeight="false" outlineLevel="0" collapsed="false"/>
    <row r="126" s="80" customFormat="true" ht="13.8" hidden="false" customHeight="false" outlineLevel="0" collapsed="false"/>
    <row r="127" s="80" customFormat="true" ht="13.8" hidden="false" customHeight="false" outlineLevel="0" collapsed="false"/>
    <row r="128" s="80" customFormat="true" ht="13.8" hidden="false" customHeight="false" outlineLevel="0" collapsed="false"/>
    <row r="129" s="80" customFormat="true" ht="13.8" hidden="false" customHeight="false" outlineLevel="0" collapsed="false"/>
    <row r="130" s="80" customFormat="true" ht="13.8" hidden="false" customHeight="false" outlineLevel="0" collapsed="false"/>
    <row r="131" s="80" customFormat="true" ht="13.8" hidden="false" customHeight="false" outlineLevel="0" collapsed="false"/>
    <row r="132" s="80" customFormat="true" ht="13.8" hidden="false" customHeight="false" outlineLevel="0" collapsed="false"/>
    <row r="133" s="80" customFormat="true" ht="13.8" hidden="false" customHeight="false" outlineLevel="0" collapsed="false"/>
    <row r="134" s="80" customFormat="true" ht="13.8" hidden="false" customHeight="false" outlineLevel="0" collapsed="false"/>
    <row r="135" s="80" customFormat="true" ht="13.8" hidden="false" customHeight="false" outlineLevel="0" collapsed="false"/>
    <row r="136" s="80" customFormat="true" ht="13.8" hidden="false" customHeight="false" outlineLevel="0" collapsed="false"/>
    <row r="137" s="80" customFormat="true" ht="13.8" hidden="false" customHeight="false" outlineLevel="0" collapsed="false"/>
    <row r="138" s="80" customFormat="true" ht="13.8" hidden="false" customHeight="false" outlineLevel="0" collapsed="false"/>
    <row r="139" s="80" customFormat="true" ht="13.8" hidden="false" customHeight="false" outlineLevel="0" collapsed="false"/>
    <row r="140" s="80" customFormat="true" ht="13.8" hidden="false" customHeight="false" outlineLevel="0" collapsed="false"/>
    <row r="141" s="80" customFormat="true" ht="13.8" hidden="false" customHeight="false" outlineLevel="0" collapsed="false"/>
    <row r="142" s="80" customFormat="true" ht="13.8" hidden="false" customHeight="false" outlineLevel="0" collapsed="false"/>
    <row r="143" s="80" customFormat="true" ht="13.8" hidden="false" customHeight="false" outlineLevel="0" collapsed="false"/>
    <row r="144" s="80" customFormat="true" ht="13.8" hidden="false" customHeight="false" outlineLevel="0" collapsed="false"/>
    <row r="145" s="80" customFormat="true" ht="13.8" hidden="false" customHeight="false" outlineLevel="0" collapsed="false"/>
    <row r="146" s="80" customFormat="true" ht="13.8" hidden="false" customHeight="false" outlineLevel="0" collapsed="false"/>
    <row r="147" s="80" customFormat="true" ht="13.8" hidden="false" customHeight="false" outlineLevel="0" collapsed="false"/>
    <row r="148" s="80" customFormat="true" ht="13.8" hidden="false" customHeight="false" outlineLevel="0" collapsed="false"/>
    <row r="149" s="80" customFormat="true" ht="13.8" hidden="false" customHeight="false" outlineLevel="0" collapsed="false"/>
    <row r="150" s="80" customFormat="true" ht="13.8" hidden="false" customHeight="false" outlineLevel="0" collapsed="false"/>
    <row r="151" s="80" customFormat="true" ht="13.8" hidden="false" customHeight="false" outlineLevel="0" collapsed="false"/>
    <row r="152" s="80" customFormat="true" ht="13.8" hidden="false" customHeight="false" outlineLevel="0" collapsed="false"/>
    <row r="153" s="80" customFormat="true" ht="13.8" hidden="false" customHeight="false" outlineLevel="0" collapsed="false"/>
    <row r="154" s="80" customFormat="true" ht="13.8" hidden="false" customHeight="false" outlineLevel="0" collapsed="false"/>
    <row r="155" s="80" customFormat="true" ht="13.8" hidden="false" customHeight="false" outlineLevel="0" collapsed="false"/>
    <row r="156" s="80" customFormat="true" ht="13.8" hidden="false" customHeight="false" outlineLevel="0" collapsed="false"/>
    <row r="157" s="80" customFormat="true" ht="13.8" hidden="false" customHeight="false" outlineLevel="0" collapsed="false"/>
    <row r="158" s="80" customFormat="true" ht="13.8" hidden="false" customHeight="false" outlineLevel="0" collapsed="false"/>
    <row r="159" s="80" customFormat="true" ht="13.8" hidden="false" customHeight="false" outlineLevel="0" collapsed="false"/>
    <row r="160" s="80" customFormat="true" ht="13.8" hidden="false" customHeight="false" outlineLevel="0" collapsed="false"/>
    <row r="161" s="80" customFormat="true" ht="13.8" hidden="false" customHeight="false" outlineLevel="0" collapsed="false"/>
    <row r="162" s="80" customFormat="true" ht="13.8" hidden="false" customHeight="false" outlineLevel="0" collapsed="false"/>
    <row r="163" s="80" customFormat="true" ht="13.8" hidden="false" customHeight="false" outlineLevel="0" collapsed="false"/>
    <row r="164" s="80" customFormat="true" ht="13.8" hidden="false" customHeight="false" outlineLevel="0" collapsed="false"/>
    <row r="165" s="80" customFormat="true" ht="13.8" hidden="false" customHeight="false" outlineLevel="0" collapsed="false"/>
    <row r="166" s="80" customFormat="true" ht="13.8" hidden="false" customHeight="false" outlineLevel="0" collapsed="false"/>
    <row r="167" s="80" customFormat="true" ht="13.8" hidden="false" customHeight="false" outlineLevel="0" collapsed="false"/>
    <row r="168" s="80" customFormat="true" ht="13.8" hidden="false" customHeight="false" outlineLevel="0" collapsed="false"/>
    <row r="169" s="80" customFormat="true" ht="13.8" hidden="false" customHeight="false" outlineLevel="0" collapsed="false"/>
    <row r="170" s="80" customFormat="true" ht="13.8" hidden="false" customHeight="false" outlineLevel="0" collapsed="false"/>
    <row r="171" s="80" customFormat="true" ht="13.8" hidden="false" customHeight="false" outlineLevel="0" collapsed="false"/>
    <row r="172" s="80" customFormat="true" ht="13.8" hidden="false" customHeight="false" outlineLevel="0" collapsed="false"/>
    <row r="173" s="80" customFormat="true" ht="13.8" hidden="false" customHeight="false" outlineLevel="0" collapsed="false"/>
    <row r="174" s="80" customFormat="true" ht="13.8" hidden="false" customHeight="false" outlineLevel="0" collapsed="false"/>
    <row r="175" s="80" customFormat="true" ht="13.8" hidden="false" customHeight="false" outlineLevel="0" collapsed="false"/>
    <row r="176" s="80" customFormat="true" ht="13.8" hidden="false" customHeight="false" outlineLevel="0" collapsed="false"/>
    <row r="177" s="80" customFormat="true" ht="13.8" hidden="false" customHeight="false" outlineLevel="0" collapsed="false"/>
    <row r="178" s="80" customFormat="true" ht="13.8" hidden="false" customHeight="false" outlineLevel="0" collapsed="false"/>
    <row r="179" s="80" customFormat="true" ht="13.8" hidden="false" customHeight="false" outlineLevel="0" collapsed="false"/>
    <row r="180" s="80" customFormat="true" ht="13.8" hidden="false" customHeight="false" outlineLevel="0" collapsed="false"/>
    <row r="181" s="80" customFormat="true" ht="13.8" hidden="false" customHeight="false" outlineLevel="0" collapsed="false"/>
    <row r="182" s="80" customFormat="true" ht="13.8" hidden="false" customHeight="false" outlineLevel="0" collapsed="false"/>
    <row r="183" s="80" customFormat="true" ht="13.8" hidden="false" customHeight="false" outlineLevel="0" collapsed="false"/>
    <row r="184" s="80" customFormat="true" ht="13.8" hidden="false" customHeight="false" outlineLevel="0" collapsed="false"/>
    <row r="185" s="80" customFormat="true" ht="13.8" hidden="false" customHeight="false" outlineLevel="0" collapsed="false"/>
    <row r="186" s="80" customFormat="true" ht="13.8" hidden="false" customHeight="false" outlineLevel="0" collapsed="false"/>
    <row r="187" s="80" customFormat="true" ht="13.8" hidden="false" customHeight="false" outlineLevel="0" collapsed="false"/>
    <row r="188" s="80" customFormat="true" ht="13.8" hidden="false" customHeight="false" outlineLevel="0" collapsed="false"/>
    <row r="189" s="80" customFormat="true" ht="13.8" hidden="false" customHeight="false" outlineLevel="0" collapsed="false"/>
    <row r="190" s="80" customFormat="true" ht="13.8" hidden="false" customHeight="false" outlineLevel="0" collapsed="false"/>
    <row r="191" s="80" customFormat="true" ht="13.8" hidden="false" customHeight="false" outlineLevel="0" collapsed="false"/>
    <row r="192" s="80" customFormat="true" ht="13.8" hidden="false" customHeight="false" outlineLevel="0" collapsed="false"/>
    <row r="193" s="80" customFormat="true" ht="13.8" hidden="false" customHeight="false" outlineLevel="0" collapsed="false"/>
    <row r="194" s="80" customFormat="true" ht="13.8" hidden="false" customHeight="false" outlineLevel="0" collapsed="false"/>
    <row r="195" s="80" customFormat="true" ht="13.8" hidden="false" customHeight="false" outlineLevel="0" collapsed="false"/>
    <row r="196" s="80" customFormat="true" ht="13.8" hidden="false" customHeight="false" outlineLevel="0" collapsed="false"/>
    <row r="197" s="80" customFormat="true" ht="13.8" hidden="false" customHeight="false" outlineLevel="0" collapsed="false"/>
    <row r="198" s="80" customFormat="true" ht="13.8" hidden="false" customHeight="false" outlineLevel="0" collapsed="false"/>
    <row r="199" s="80" customFormat="true" ht="13.8" hidden="false" customHeight="false" outlineLevel="0" collapsed="false"/>
    <row r="200" s="80" customFormat="true" ht="13.8" hidden="false" customHeight="false" outlineLevel="0" collapsed="false"/>
    <row r="201" s="80" customFormat="true" ht="13.8" hidden="false" customHeight="false" outlineLevel="0" collapsed="false"/>
    <row r="202" s="80" customFormat="true" ht="13.8" hidden="false" customHeight="false" outlineLevel="0" collapsed="false"/>
    <row r="203" s="80" customFormat="true" ht="13.8" hidden="false" customHeight="false" outlineLevel="0" collapsed="false"/>
    <row r="204" s="80" customFormat="true" ht="13.8" hidden="false" customHeight="false" outlineLevel="0" collapsed="false"/>
    <row r="205" s="80" customFormat="true" ht="13.8" hidden="false" customHeight="false" outlineLevel="0" collapsed="false"/>
    <row r="206" s="80" customFormat="true" ht="13.8" hidden="false" customHeight="false" outlineLevel="0" collapsed="false"/>
    <row r="207" s="80" customFormat="true" ht="13.8" hidden="false" customHeight="false" outlineLevel="0" collapsed="false"/>
    <row r="208" s="80" customFormat="true" ht="13.8" hidden="false" customHeight="false" outlineLevel="0" collapsed="false"/>
    <row r="209" s="80" customFormat="true" ht="13.8" hidden="false" customHeight="false" outlineLevel="0" collapsed="false"/>
    <row r="210" s="80" customFormat="true" ht="13.8" hidden="false" customHeight="false" outlineLevel="0" collapsed="false"/>
    <row r="211" s="80" customFormat="true" ht="13.8" hidden="false" customHeight="false" outlineLevel="0" collapsed="false"/>
    <row r="212" s="80" customFormat="true" ht="13.8" hidden="false" customHeight="false" outlineLevel="0" collapsed="false"/>
    <row r="213" s="80" customFormat="true" ht="13.8" hidden="false" customHeight="false" outlineLevel="0" collapsed="false"/>
    <row r="214" s="80" customFormat="true" ht="13.8" hidden="false" customHeight="false" outlineLevel="0" collapsed="false"/>
    <row r="215" s="80" customFormat="true" ht="13.8" hidden="false" customHeight="false" outlineLevel="0" collapsed="false"/>
    <row r="216" s="80" customFormat="true" ht="13.8" hidden="false" customHeight="false" outlineLevel="0" collapsed="false"/>
    <row r="217" s="80" customFormat="true" ht="13.8" hidden="false" customHeight="false" outlineLevel="0" collapsed="false"/>
    <row r="218" s="80" customFormat="true" ht="13.8" hidden="false" customHeight="false" outlineLevel="0" collapsed="false"/>
    <row r="219" s="80" customFormat="true" ht="13.8" hidden="false" customHeight="false" outlineLevel="0" collapsed="false"/>
    <row r="220" s="80" customFormat="true" ht="13.8" hidden="false" customHeight="false" outlineLevel="0" collapsed="false"/>
    <row r="221" s="80" customFormat="true" ht="13.8" hidden="false" customHeight="false" outlineLevel="0" collapsed="false"/>
    <row r="222" s="80" customFormat="true" ht="13.8" hidden="false" customHeight="false" outlineLevel="0" collapsed="false"/>
    <row r="223" s="80" customFormat="true" ht="13.8" hidden="false" customHeight="false" outlineLevel="0" collapsed="false"/>
    <row r="224" s="80" customFormat="true" ht="13.8" hidden="false" customHeight="false" outlineLevel="0" collapsed="false"/>
    <row r="225" s="80" customFormat="true" ht="13.8" hidden="false" customHeight="false" outlineLevel="0" collapsed="false"/>
    <row r="226" s="80" customFormat="true" ht="13.8" hidden="false" customHeight="false" outlineLevel="0" collapsed="false"/>
    <row r="227" s="80" customFormat="true" ht="13.8" hidden="false" customHeight="false" outlineLevel="0" collapsed="false"/>
    <row r="228" s="80" customFormat="true" ht="13.8" hidden="false" customHeight="false" outlineLevel="0" collapsed="false"/>
    <row r="229" s="80" customFormat="true" ht="13.8" hidden="false" customHeight="false" outlineLevel="0" collapsed="false"/>
    <row r="230" s="80" customFormat="true" ht="13.8" hidden="false" customHeight="false" outlineLevel="0" collapsed="false"/>
    <row r="231" s="80" customFormat="true" ht="13.8" hidden="false" customHeight="false" outlineLevel="0" collapsed="false"/>
    <row r="232" s="80" customFormat="true" ht="13.8" hidden="false" customHeight="false" outlineLevel="0" collapsed="false"/>
    <row r="233" s="80" customFormat="true" ht="13.8" hidden="false" customHeight="false" outlineLevel="0" collapsed="false"/>
    <row r="234" s="80" customFormat="true" ht="13.8" hidden="false" customHeight="false" outlineLevel="0" collapsed="false"/>
    <row r="235" s="80" customFormat="true" ht="13.8" hidden="false" customHeight="false" outlineLevel="0" collapsed="false"/>
    <row r="236" s="80" customFormat="true" ht="13.8" hidden="false" customHeight="false" outlineLevel="0" collapsed="false"/>
    <row r="237" s="80" customFormat="true" ht="13.8" hidden="false" customHeight="false" outlineLevel="0" collapsed="false"/>
    <row r="238" s="80" customFormat="true" ht="13.8" hidden="false" customHeight="false" outlineLevel="0" collapsed="false"/>
    <row r="239" s="80" customFormat="true" ht="13.8" hidden="false" customHeight="false" outlineLevel="0" collapsed="false"/>
    <row r="240" s="80" customFormat="true" ht="13.8" hidden="false" customHeight="false" outlineLevel="0" collapsed="false"/>
    <row r="241" s="80" customFormat="true" ht="13.8" hidden="false" customHeight="false" outlineLevel="0" collapsed="false"/>
    <row r="242" s="80" customFormat="true" ht="13.8" hidden="false" customHeight="false" outlineLevel="0" collapsed="false"/>
    <row r="243" s="80" customFormat="true" ht="13.8" hidden="false" customHeight="false" outlineLevel="0" collapsed="false"/>
    <row r="244" s="80" customFormat="true" ht="13.8" hidden="false" customHeight="false" outlineLevel="0" collapsed="false"/>
    <row r="245" s="80" customFormat="true" ht="13.8" hidden="false" customHeight="false" outlineLevel="0" collapsed="false"/>
    <row r="246" s="80" customFormat="true" ht="13.8" hidden="false" customHeight="false" outlineLevel="0" collapsed="false"/>
    <row r="247" s="80" customFormat="true" ht="13.8" hidden="false" customHeight="false" outlineLevel="0" collapsed="false"/>
    <row r="248" s="80" customFormat="true" ht="13.8" hidden="false" customHeight="false" outlineLevel="0" collapsed="false"/>
    <row r="249" s="80" customFormat="true" ht="13.8" hidden="false" customHeight="false" outlineLevel="0" collapsed="false"/>
    <row r="250" s="80" customFormat="true" ht="13.8" hidden="false" customHeight="false" outlineLevel="0" collapsed="false"/>
    <row r="251" s="80" customFormat="true" ht="13.8" hidden="false" customHeight="false" outlineLevel="0" collapsed="false"/>
    <row r="252" s="80" customFormat="true" ht="13.8" hidden="false" customHeight="false" outlineLevel="0" collapsed="false"/>
    <row r="253" s="80" customFormat="true" ht="13.8" hidden="false" customHeight="false" outlineLevel="0" collapsed="false"/>
    <row r="254" s="80" customFormat="true" ht="13.8" hidden="false" customHeight="false" outlineLevel="0" collapsed="false"/>
    <row r="255" s="80" customFormat="true" ht="13.8" hidden="false" customHeight="false" outlineLevel="0" collapsed="false"/>
    <row r="256" s="80" customFormat="true" ht="13.8" hidden="false" customHeight="false" outlineLevel="0" collapsed="false"/>
    <row r="257" s="80" customFormat="true" ht="13.8" hidden="false" customHeight="false" outlineLevel="0" collapsed="false"/>
    <row r="258" s="80" customFormat="true" ht="13.8" hidden="false" customHeight="false" outlineLevel="0" collapsed="false"/>
    <row r="259" s="80" customFormat="true" ht="13.8" hidden="false" customHeight="false" outlineLevel="0" collapsed="false"/>
    <row r="260" s="80" customFormat="true" ht="13.8" hidden="false" customHeight="false" outlineLevel="0" collapsed="false"/>
    <row r="261" s="80" customFormat="true" ht="13.8" hidden="false" customHeight="false" outlineLevel="0" collapsed="false"/>
    <row r="262" s="80" customFormat="true" ht="13.8" hidden="false" customHeight="false" outlineLevel="0" collapsed="false"/>
    <row r="263" s="80" customFormat="true" ht="13.8" hidden="false" customHeight="false" outlineLevel="0" collapsed="false"/>
    <row r="264" s="80" customFormat="true" ht="13.8" hidden="false" customHeight="false" outlineLevel="0" collapsed="false"/>
    <row r="265" s="80" customFormat="true" ht="13.8" hidden="false" customHeight="false" outlineLevel="0" collapsed="false"/>
    <row r="266" s="80" customFormat="true" ht="13.8" hidden="false" customHeight="false" outlineLevel="0" collapsed="false"/>
    <row r="267" s="80" customFormat="true" ht="13.8" hidden="false" customHeight="false" outlineLevel="0" collapsed="false"/>
    <row r="268" s="80" customFormat="true" ht="13.8" hidden="false" customHeight="false" outlineLevel="0" collapsed="false"/>
    <row r="269" s="80" customFormat="true" ht="13.8" hidden="false" customHeight="false" outlineLevel="0" collapsed="false"/>
    <row r="270" s="80" customFormat="true" ht="13.8" hidden="false" customHeight="false" outlineLevel="0" collapsed="false"/>
    <row r="271" s="80" customFormat="true" ht="13.8" hidden="false" customHeight="false" outlineLevel="0" collapsed="false"/>
    <row r="272" s="80" customFormat="true" ht="13.8" hidden="false" customHeight="false" outlineLevel="0" collapsed="false"/>
    <row r="273" s="80" customFormat="true" ht="13.8" hidden="false" customHeight="false" outlineLevel="0" collapsed="false"/>
    <row r="274" s="80" customFormat="true" ht="13.8" hidden="false" customHeight="false" outlineLevel="0" collapsed="false"/>
    <row r="275" s="80" customFormat="true" ht="13.8" hidden="false" customHeight="false" outlineLevel="0" collapsed="false"/>
    <row r="276" s="80" customFormat="true" ht="13.8" hidden="false" customHeight="false" outlineLevel="0" collapsed="false"/>
    <row r="277" s="80" customFormat="true" ht="13.8" hidden="false" customHeight="false" outlineLevel="0" collapsed="false"/>
    <row r="278" s="80" customFormat="true" ht="13.8" hidden="false" customHeight="false" outlineLevel="0" collapsed="false"/>
    <row r="279" s="80" customFormat="true" ht="13.8" hidden="false" customHeight="false" outlineLevel="0" collapsed="false"/>
    <row r="280" s="80" customFormat="true" ht="13.8" hidden="false" customHeight="false" outlineLevel="0" collapsed="false"/>
    <row r="281" s="80" customFormat="true" ht="13.8" hidden="false" customHeight="false" outlineLevel="0" collapsed="false"/>
    <row r="282" s="80" customFormat="true" ht="13.8" hidden="false" customHeight="false" outlineLevel="0" collapsed="false"/>
    <row r="283" s="80" customFormat="true" ht="13.8" hidden="false" customHeight="false" outlineLevel="0" collapsed="false"/>
    <row r="284" s="80" customFormat="true" ht="13.8" hidden="false" customHeight="false" outlineLevel="0" collapsed="false"/>
    <row r="285" s="80" customFormat="true" ht="13.8" hidden="false" customHeight="false" outlineLevel="0" collapsed="false"/>
    <row r="286" s="80" customFormat="true" ht="13.8" hidden="false" customHeight="false" outlineLevel="0" collapsed="false"/>
    <row r="287" s="80" customFormat="true" ht="13.8" hidden="false" customHeight="false" outlineLevel="0" collapsed="false"/>
    <row r="288" s="80" customFormat="true" ht="13.8" hidden="false" customHeight="false" outlineLevel="0" collapsed="false"/>
    <row r="289" s="80" customFormat="true" ht="13.8" hidden="false" customHeight="false" outlineLevel="0" collapsed="false"/>
    <row r="290" s="80" customFormat="true" ht="13.8" hidden="false" customHeight="false" outlineLevel="0" collapsed="false"/>
    <row r="291" s="80" customFormat="true" ht="13.8" hidden="false" customHeight="false" outlineLevel="0" collapsed="false"/>
    <row r="292" s="80" customFormat="true" ht="13.8" hidden="false" customHeight="false" outlineLevel="0" collapsed="false"/>
    <row r="293" s="80" customFormat="true" ht="13.8" hidden="false" customHeight="false" outlineLevel="0" collapsed="false"/>
    <row r="294" s="80" customFormat="true" ht="13.8" hidden="false" customHeight="false" outlineLevel="0" collapsed="false"/>
    <row r="295" s="80" customFormat="true" ht="13.8" hidden="false" customHeight="false" outlineLevel="0" collapsed="false"/>
    <row r="296" s="80" customFormat="true" ht="13.8" hidden="false" customHeight="false" outlineLevel="0" collapsed="false"/>
    <row r="297" s="80" customFormat="true" ht="13.8" hidden="false" customHeight="false" outlineLevel="0" collapsed="false"/>
    <row r="298" s="80" customFormat="true" ht="13.8" hidden="false" customHeight="false" outlineLevel="0" collapsed="false"/>
    <row r="299" s="80" customFormat="true" ht="13.8" hidden="false" customHeight="false" outlineLevel="0" collapsed="false"/>
    <row r="300" s="80" customFormat="true" ht="13.8" hidden="false" customHeight="false" outlineLevel="0" collapsed="false"/>
    <row r="301" s="80" customFormat="true" ht="13.8" hidden="false" customHeight="false" outlineLevel="0" collapsed="false"/>
    <row r="302" s="80" customFormat="true" ht="13.8" hidden="false" customHeight="false" outlineLevel="0" collapsed="false"/>
    <row r="303" s="80" customFormat="true" ht="13.8" hidden="false" customHeight="false" outlineLevel="0" collapsed="false"/>
    <row r="304" s="80" customFormat="true" ht="13.8" hidden="false" customHeight="false" outlineLevel="0" collapsed="false"/>
    <row r="305" s="80" customFormat="true" ht="13.8" hidden="false" customHeight="false" outlineLevel="0" collapsed="false"/>
    <row r="306" s="80" customFormat="true" ht="13.8" hidden="false" customHeight="false" outlineLevel="0" collapsed="false"/>
    <row r="307" s="80" customFormat="true" ht="13.8" hidden="false" customHeight="false" outlineLevel="0" collapsed="false"/>
    <row r="308" s="80" customFormat="true" ht="13.8" hidden="false" customHeight="false" outlineLevel="0" collapsed="false"/>
    <row r="309" s="80" customFormat="true" ht="13.8" hidden="false" customHeight="false" outlineLevel="0" collapsed="false"/>
    <row r="310" s="80" customFormat="true" ht="13.8" hidden="false" customHeight="false" outlineLevel="0" collapsed="false"/>
    <row r="311" s="80" customFormat="true" ht="13.8" hidden="false" customHeight="false" outlineLevel="0" collapsed="false"/>
    <row r="312" s="80" customFormat="true" ht="13.8" hidden="false" customHeight="false" outlineLevel="0" collapsed="false"/>
    <row r="313" s="80" customFormat="true" ht="13.8" hidden="false" customHeight="false" outlineLevel="0" collapsed="false"/>
    <row r="314" s="80" customFormat="true" ht="13.8" hidden="false" customHeight="false" outlineLevel="0" collapsed="false"/>
    <row r="315" s="80" customFormat="true" ht="13.8" hidden="false" customHeight="false" outlineLevel="0" collapsed="false"/>
    <row r="316" s="80" customFormat="true" ht="13.8" hidden="false" customHeight="false" outlineLevel="0" collapsed="false"/>
    <row r="317" s="80" customFormat="true" ht="13.8" hidden="false" customHeight="false" outlineLevel="0" collapsed="false"/>
    <row r="318" s="80" customFormat="true" ht="13.8" hidden="false" customHeight="false" outlineLevel="0" collapsed="false"/>
    <row r="319" s="80" customFormat="true" ht="13.8" hidden="false" customHeight="false" outlineLevel="0" collapsed="false"/>
    <row r="320" s="80" customFormat="true" ht="13.8" hidden="false" customHeight="false" outlineLevel="0" collapsed="false"/>
    <row r="321" s="80" customFormat="true" ht="13.8" hidden="false" customHeight="false" outlineLevel="0" collapsed="false"/>
    <row r="322" s="80" customFormat="true" ht="13.8" hidden="false" customHeight="false" outlineLevel="0" collapsed="false"/>
    <row r="323" s="80" customFormat="true" ht="13.8" hidden="false" customHeight="false" outlineLevel="0" collapsed="false"/>
    <row r="324" s="80" customFormat="true" ht="13.8" hidden="false" customHeight="false" outlineLevel="0" collapsed="false"/>
    <row r="325" s="80" customFormat="true" ht="13.8" hidden="false" customHeight="false" outlineLevel="0" collapsed="false"/>
    <row r="326" s="80" customFormat="true" ht="13.8" hidden="false" customHeight="false" outlineLevel="0" collapsed="false"/>
    <row r="327" s="80" customFormat="true" ht="13.8" hidden="false" customHeight="false" outlineLevel="0" collapsed="false"/>
    <row r="328" s="80" customFormat="true" ht="13.8" hidden="false" customHeight="false" outlineLevel="0" collapsed="false"/>
  </sheetData>
  <mergeCells count="3">
    <mergeCell ref="A1:E1"/>
    <mergeCell ref="A2:E2"/>
    <mergeCell ref="A3:E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H27" activeCellId="0" sqref="H27"/>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30"/>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8.72265625" defaultRowHeight="13.8" zeroHeight="false" outlineLevelRow="0" outlineLevelCol="0"/>
  <cols>
    <col collapsed="false" customWidth="true" hidden="false" outlineLevel="0" max="1" min="1" style="1" width="7"/>
    <col collapsed="false" customWidth="true" hidden="false" outlineLevel="0" max="2" min="2" style="1" width="11.71"/>
    <col collapsed="false" customWidth="true" hidden="false" outlineLevel="0" max="3" min="3" style="1" width="32"/>
    <col collapsed="false" customWidth="true" hidden="false" outlineLevel="0" max="4" min="4" style="1" width="23.71"/>
    <col collapsed="false" customWidth="false" hidden="false" outlineLevel="0" max="1024" min="5" style="1" width="8.71"/>
  </cols>
  <sheetData>
    <row r="1" customFormat="false" ht="13.8" hidden="false" customHeight="false" outlineLevel="0" collapsed="false">
      <c r="A1" s="9"/>
      <c r="B1" s="9"/>
      <c r="C1" s="69"/>
      <c r="D1" s="70"/>
    </row>
    <row r="2" customFormat="false" ht="26.1" hidden="false" customHeight="true" outlineLevel="0" collapsed="false">
      <c r="A2" s="71" t="s">
        <v>1</v>
      </c>
      <c r="B2" s="71" t="s">
        <v>2</v>
      </c>
      <c r="C2" s="71" t="s">
        <v>3</v>
      </c>
      <c r="D2" s="72" t="s">
        <v>52</v>
      </c>
    </row>
    <row r="3" customFormat="false" ht="13.8" hidden="false" customHeight="false" outlineLevel="0" collapsed="false">
      <c r="A3" s="13" t="n">
        <v>1</v>
      </c>
      <c r="B3" s="13" t="n">
        <v>1</v>
      </c>
      <c r="C3" s="73" t="s">
        <v>53</v>
      </c>
      <c r="D3" s="70" t="n">
        <f aca="false">ALMOXARIFE!D13</f>
        <v>2005.56</v>
      </c>
    </row>
    <row r="4" customFormat="false" ht="13.8" hidden="false" customHeight="false" outlineLevel="0" collapsed="false">
      <c r="A4" s="13" t="n">
        <v>2</v>
      </c>
      <c r="B4" s="13" t="n">
        <v>1</v>
      </c>
      <c r="C4" s="73" t="s">
        <v>54</v>
      </c>
      <c r="D4" s="70" t="n">
        <f aca="false">ARTÍFICE!D13</f>
        <v>2119.49</v>
      </c>
    </row>
    <row r="5" customFormat="false" ht="13.8" hidden="false" customHeight="false" outlineLevel="0" collapsed="false">
      <c r="A5" s="13" t="n">
        <v>3</v>
      </c>
      <c r="B5" s="13" t="n">
        <v>1</v>
      </c>
      <c r="C5" s="73" t="s">
        <v>55</v>
      </c>
      <c r="D5" s="70" t="n">
        <f aca="false">'AUX DE CERIMONIAL'!D13</f>
        <v>2119.49</v>
      </c>
    </row>
    <row r="6" customFormat="false" ht="13.8" hidden="false" customHeight="false" outlineLevel="0" collapsed="false">
      <c r="A6" s="13" t="n">
        <v>4</v>
      </c>
      <c r="B6" s="13" t="n">
        <v>1</v>
      </c>
      <c r="C6" s="73" t="s">
        <v>56</v>
      </c>
      <c r="D6" s="70" t="n">
        <f aca="false">'AUX DE FROTAS'!D13</f>
        <v>2119.49</v>
      </c>
    </row>
    <row r="7" customFormat="false" ht="23.45" hidden="false" customHeight="false" outlineLevel="0" collapsed="false">
      <c r="A7" s="13" t="n">
        <v>5</v>
      </c>
      <c r="B7" s="13" t="n">
        <v>1</v>
      </c>
      <c r="C7" s="73" t="s">
        <v>57</v>
      </c>
      <c r="D7" s="70" t="n">
        <f aca="false">'BOMBEIRO ELETRICISTA'!D12</f>
        <v>2119.49</v>
      </c>
    </row>
    <row r="8" customFormat="false" ht="13.8" hidden="false" customHeight="false" outlineLevel="0" collapsed="false">
      <c r="A8" s="13" t="n">
        <v>6</v>
      </c>
      <c r="B8" s="13" t="n">
        <v>5</v>
      </c>
      <c r="C8" s="73" t="s">
        <v>58</v>
      </c>
      <c r="D8" s="70" t="n">
        <f aca="false">COPEIRO!D13</f>
        <v>1440.4</v>
      </c>
    </row>
    <row r="9" customFormat="false" ht="13.8" hidden="false" customHeight="false" outlineLevel="0" collapsed="false">
      <c r="A9" s="13" t="n">
        <v>7</v>
      </c>
      <c r="B9" s="13" t="n">
        <v>4</v>
      </c>
      <c r="C9" s="73" t="s">
        <v>59</v>
      </c>
      <c r="D9" s="70" t="n">
        <f aca="false">'EDITOR DE IMAGENS'!D13</f>
        <v>3099.54</v>
      </c>
    </row>
    <row r="10" customFormat="false" ht="23.45" hidden="false" customHeight="false" outlineLevel="0" collapsed="false">
      <c r="A10" s="13" t="n">
        <v>8</v>
      </c>
      <c r="B10" s="13" t="n">
        <v>1</v>
      </c>
      <c r="C10" s="73" t="s">
        <v>60</v>
      </c>
      <c r="D10" s="70" t="n">
        <f aca="false">ENCARREGADO!D13</f>
        <v>3099.54</v>
      </c>
    </row>
    <row r="11" customFormat="false" ht="13.8" hidden="false" customHeight="false" outlineLevel="0" collapsed="false">
      <c r="A11" s="13" t="n">
        <v>9</v>
      </c>
      <c r="B11" s="13" t="n">
        <v>2</v>
      </c>
      <c r="C11" s="73" t="s">
        <v>61</v>
      </c>
      <c r="D11" s="70" t="n">
        <f aca="false">GARÇOM!D11</f>
        <v>1864.62</v>
      </c>
    </row>
    <row r="12" customFormat="false" ht="13.8" hidden="false" customHeight="false" outlineLevel="0" collapsed="false">
      <c r="A12" s="13" t="n">
        <v>10</v>
      </c>
      <c r="B12" s="13" t="n">
        <v>4</v>
      </c>
      <c r="C12" s="73" t="s">
        <v>62</v>
      </c>
      <c r="D12" s="70" t="n">
        <f aca="false">JORNALISTA!D13</f>
        <v>3099.54</v>
      </c>
    </row>
    <row r="13" customFormat="false" ht="13.8" hidden="false" customHeight="false" outlineLevel="0" collapsed="false">
      <c r="A13" s="13" t="n">
        <v>11</v>
      </c>
      <c r="B13" s="13" t="n">
        <v>1</v>
      </c>
      <c r="C13" s="73" t="s">
        <v>63</v>
      </c>
      <c r="D13" s="70" t="n">
        <f aca="false">MOTOBOY!D14</f>
        <v>1816.75</v>
      </c>
    </row>
    <row r="14" customFormat="false" ht="23.45" hidden="false" customHeight="false" outlineLevel="0" collapsed="false">
      <c r="A14" s="13" t="n">
        <v>12</v>
      </c>
      <c r="B14" s="13" t="n">
        <v>2</v>
      </c>
      <c r="C14" s="73" t="s">
        <v>64</v>
      </c>
      <c r="D14" s="70" t="n">
        <f aca="false">MOTORISTA!D13</f>
        <v>2263.63</v>
      </c>
    </row>
    <row r="15" customFormat="false" ht="13.8" hidden="false" customHeight="false" outlineLevel="0" collapsed="false">
      <c r="A15" s="13" t="n">
        <v>13</v>
      </c>
      <c r="B15" s="13" t="n">
        <v>8</v>
      </c>
      <c r="C15" s="73" t="s">
        <v>65</v>
      </c>
      <c r="D15" s="70" t="n">
        <f aca="false">PORTEIRO!D13</f>
        <v>1864.62</v>
      </c>
    </row>
    <row r="16" customFormat="false" ht="13.8" hidden="false" customHeight="false" outlineLevel="0" collapsed="false">
      <c r="A16" s="13" t="n">
        <v>14</v>
      </c>
      <c r="B16" s="13" t="n">
        <v>3</v>
      </c>
      <c r="C16" s="73" t="s">
        <v>66</v>
      </c>
      <c r="D16" s="70" t="n">
        <f aca="false">PROGRAMADOR!D13</f>
        <v>3099.54</v>
      </c>
    </row>
    <row r="17" customFormat="false" ht="23.45" hidden="false" customHeight="false" outlineLevel="0" collapsed="false">
      <c r="A17" s="13" t="n">
        <v>15</v>
      </c>
      <c r="B17" s="13" t="n">
        <v>4</v>
      </c>
      <c r="C17" s="73" t="s">
        <v>67</v>
      </c>
      <c r="D17" s="70" t="n">
        <f aca="false">RECEPCIONISTA!D12</f>
        <v>2023.10181818182</v>
      </c>
    </row>
    <row r="18" customFormat="false" ht="23.45" hidden="false" customHeight="false" outlineLevel="0" collapsed="false">
      <c r="A18" s="13" t="n">
        <v>16</v>
      </c>
      <c r="B18" s="13" t="n">
        <v>10</v>
      </c>
      <c r="C18" s="73" t="s">
        <v>68</v>
      </c>
      <c r="D18" s="70" t="n">
        <f aca="false">'SERVENTE DE LIMPEZA'!D12</f>
        <v>1440.4</v>
      </c>
    </row>
    <row r="19" customFormat="false" ht="13.8" hidden="false" customHeight="false" outlineLevel="0" collapsed="false">
      <c r="A19" s="13" t="n">
        <v>17</v>
      </c>
      <c r="B19" s="13" t="n">
        <v>3</v>
      </c>
      <c r="C19" s="73" t="s">
        <v>69</v>
      </c>
      <c r="D19" s="70" t="n">
        <f aca="false">'SUPORTE TI'!D13</f>
        <v>3099.54</v>
      </c>
    </row>
    <row r="20" customFormat="false" ht="13.8" hidden="false" customHeight="false" outlineLevel="0" collapsed="false">
      <c r="A20" s="13" t="n">
        <v>18</v>
      </c>
      <c r="B20" s="13" t="n">
        <v>2</v>
      </c>
      <c r="C20" s="73" t="s">
        <v>70</v>
      </c>
      <c r="D20" s="70" t="n">
        <f aca="false">TELEFONISTA!D12</f>
        <v>2247.41</v>
      </c>
    </row>
    <row r="21" customFormat="false" ht="23.45" hidden="false" customHeight="false" outlineLevel="0" collapsed="false">
      <c r="A21" s="13" t="n">
        <v>19</v>
      </c>
      <c r="B21" s="13" t="n">
        <v>2</v>
      </c>
      <c r="C21" s="73" t="s">
        <v>71</v>
      </c>
      <c r="D21" s="70" t="n">
        <f aca="false">'VIGIA DIURNO'!D13</f>
        <v>1864.62</v>
      </c>
    </row>
    <row r="22" customFormat="false" ht="23.45" hidden="false" customHeight="false" outlineLevel="0" collapsed="false">
      <c r="A22" s="13" t="n">
        <v>2</v>
      </c>
      <c r="B22" s="13" t="n">
        <v>4</v>
      </c>
      <c r="C22" s="73" t="s">
        <v>72</v>
      </c>
      <c r="D22" s="70" t="n">
        <f aca="false">'VIGIA NOTURNO'!D13</f>
        <v>2718.72250971429</v>
      </c>
    </row>
    <row r="23" customFormat="false" ht="13.8" hidden="false" customHeight="false" outlineLevel="0" collapsed="false">
      <c r="A23" s="13" t="n">
        <v>21</v>
      </c>
      <c r="B23" s="13" t="n">
        <v>1</v>
      </c>
      <c r="C23" s="73" t="s">
        <v>73</v>
      </c>
      <c r="D23" s="70" t="n">
        <f aca="false">ZELADOR!D13</f>
        <v>2151.53</v>
      </c>
    </row>
    <row r="24" customFormat="false" ht="13.8" hidden="false" customHeight="false" outlineLevel="0" collapsed="false">
      <c r="A24" s="15"/>
      <c r="B24" s="74" t="n">
        <f aca="false">SUM(B3:B23)</f>
        <v>61</v>
      </c>
      <c r="C24" s="15" t="s">
        <v>28</v>
      </c>
      <c r="D24" s="75" t="n">
        <f aca="false">SUM(D3:D23)</f>
        <v>47677.0243278961</v>
      </c>
    </row>
    <row r="30" customFormat="false" ht="13.8" hidden="false" customHeight="false" outlineLevel="0" collapsed="false">
      <c r="A30" s="76"/>
      <c r="B30" s="76"/>
      <c r="C30" s="77"/>
      <c r="D30" s="78"/>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19"/>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B7" activeCellId="0" sqref="B7"/>
    </sheetView>
  </sheetViews>
  <sheetFormatPr defaultColWidth="8.72265625" defaultRowHeight="13.8" zeroHeight="false" outlineLevelRow="0" outlineLevelCol="0"/>
  <cols>
    <col collapsed="false" customWidth="true" hidden="false" outlineLevel="0" max="1" min="1" style="1" width="8.14"/>
    <col collapsed="false" customWidth="true" hidden="false" outlineLevel="0" max="2" min="2" style="1" width="56.15"/>
    <col collapsed="false" customWidth="false" hidden="false" outlineLevel="0" max="3" min="3" style="1" width="8.71"/>
    <col collapsed="false" customWidth="true" hidden="false" outlineLevel="0" max="4" min="4" style="1" width="13.02"/>
    <col collapsed="false" customWidth="true" hidden="false" outlineLevel="0" max="5" min="5" style="1" width="38.14"/>
    <col collapsed="false" customWidth="false" hidden="false" outlineLevel="0" max="1024" min="6" style="1" width="8.71"/>
  </cols>
  <sheetData>
    <row r="1" customFormat="false" ht="13.8" hidden="false" customHeight="false" outlineLevel="0" collapsed="false">
      <c r="A1" s="83" t="s">
        <v>195</v>
      </c>
      <c r="B1" s="83"/>
      <c r="C1" s="83"/>
      <c r="D1" s="83"/>
      <c r="E1" s="83"/>
    </row>
    <row r="2" customFormat="false" ht="13.8" hidden="false" customHeight="false" outlineLevel="0" collapsed="false">
      <c r="A2" s="83" t="s">
        <v>252</v>
      </c>
      <c r="B2" s="83"/>
      <c r="C2" s="83"/>
      <c r="D2" s="83"/>
      <c r="E2" s="83"/>
      <c r="F2" s="1" t="s">
        <v>253</v>
      </c>
    </row>
    <row r="3" customFormat="false" ht="13.8" hidden="false" customHeight="false" outlineLevel="0" collapsed="false">
      <c r="A3" s="87"/>
      <c r="B3" s="90" t="s">
        <v>24</v>
      </c>
      <c r="C3" s="91" t="s">
        <v>78</v>
      </c>
      <c r="D3" s="92" t="s">
        <v>79</v>
      </c>
      <c r="E3" s="86" t="s">
        <v>191</v>
      </c>
    </row>
    <row r="4" customFormat="false" ht="13.8" hidden="false" customHeight="false" outlineLevel="0" collapsed="false">
      <c r="A4" s="93"/>
      <c r="B4" s="94" t="s">
        <v>80</v>
      </c>
      <c r="C4" s="95"/>
      <c r="D4" s="95"/>
      <c r="E4" s="193" t="s">
        <v>192</v>
      </c>
    </row>
    <row r="5" customFormat="false" ht="13.8" hidden="false" customHeight="false" outlineLevel="0" collapsed="false">
      <c r="A5" s="83" t="n">
        <v>1</v>
      </c>
      <c r="B5" s="232" t="s">
        <v>81</v>
      </c>
      <c r="C5" s="83"/>
      <c r="D5" s="233" t="s">
        <v>31</v>
      </c>
      <c r="E5" s="232" t="s">
        <v>32</v>
      </c>
    </row>
    <row r="6" customFormat="false" ht="13.8" hidden="false" customHeight="false" outlineLevel="0" collapsed="false">
      <c r="A6" s="99"/>
      <c r="B6" s="100"/>
      <c r="C6" s="101"/>
      <c r="D6" s="102"/>
      <c r="E6" s="100" t="s">
        <v>82</v>
      </c>
    </row>
    <row r="7" customFormat="false" ht="13.8" hidden="false" customHeight="false" outlineLevel="0" collapsed="false">
      <c r="A7" s="103" t="s">
        <v>33</v>
      </c>
      <c r="B7" s="104" t="s">
        <v>83</v>
      </c>
      <c r="C7" s="105"/>
      <c r="D7" s="106" t="n">
        <v>2247.41</v>
      </c>
      <c r="E7" s="104" t="s">
        <v>186</v>
      </c>
    </row>
    <row r="8" customFormat="false" ht="13.8" hidden="false" customHeight="false" outlineLevel="0" collapsed="false">
      <c r="A8" s="194"/>
      <c r="B8" s="129"/>
      <c r="C8" s="195"/>
      <c r="D8" s="196"/>
      <c r="E8" s="129" t="str">
        <f aca="false">[1]RECEPCIONISTA!E8</f>
        <v>CCT da categoria MG 000308/2023</v>
      </c>
    </row>
    <row r="9" customFormat="false" ht="13.8" hidden="false" customHeight="false" outlineLevel="0" collapsed="false">
      <c r="A9" s="103" t="s">
        <v>36</v>
      </c>
      <c r="B9" s="104" t="s">
        <v>85</v>
      </c>
      <c r="C9" s="99"/>
      <c r="D9" s="102"/>
      <c r="E9" s="100"/>
    </row>
    <row r="10" customFormat="false" ht="13.8" hidden="false" customHeight="false" outlineLevel="0" collapsed="false">
      <c r="A10" s="197"/>
      <c r="B10" s="198"/>
      <c r="C10" s="199"/>
      <c r="D10" s="200"/>
      <c r="E10" s="198"/>
    </row>
    <row r="11" customFormat="false" ht="13.8" hidden="false" customHeight="false" outlineLevel="0" collapsed="false">
      <c r="A11" s="202"/>
      <c r="B11" s="114"/>
      <c r="C11" s="202"/>
      <c r="D11" s="203"/>
      <c r="E11" s="114"/>
    </row>
    <row r="12" customFormat="false" ht="13.8" hidden="false" customHeight="false" outlineLevel="0" collapsed="false">
      <c r="A12" s="93" t="s">
        <v>86</v>
      </c>
      <c r="B12" s="204" t="s">
        <v>87</v>
      </c>
      <c r="C12" s="205"/>
      <c r="D12" s="206" t="n">
        <f aca="false">D7+D10</f>
        <v>2247.41</v>
      </c>
      <c r="E12" s="207"/>
    </row>
    <row r="13" customFormat="false" ht="13.8" hidden="false" customHeight="false" outlineLevel="0" collapsed="false">
      <c r="A13" s="87"/>
      <c r="B13" s="88"/>
      <c r="C13" s="87"/>
      <c r="D13" s="89"/>
      <c r="E13" s="88"/>
    </row>
    <row r="14" customFormat="false" ht="13.8" hidden="false" customHeight="false" outlineLevel="0" collapsed="false">
      <c r="A14" s="115"/>
      <c r="B14" s="116" t="s">
        <v>88</v>
      </c>
      <c r="C14" s="117"/>
      <c r="D14" s="118"/>
      <c r="E14" s="119"/>
    </row>
    <row r="15" customFormat="false" ht="13.8" hidden="false" customHeight="false" outlineLevel="0" collapsed="false">
      <c r="A15" s="120"/>
      <c r="B15" s="121" t="s">
        <v>89</v>
      </c>
      <c r="C15" s="122" t="s">
        <v>30</v>
      </c>
      <c r="D15" s="123" t="s">
        <v>31</v>
      </c>
      <c r="E15" s="121" t="s">
        <v>32</v>
      </c>
    </row>
    <row r="16" customFormat="false" ht="13.8" hidden="false" customHeight="false" outlineLevel="0" collapsed="false">
      <c r="A16" s="124" t="s">
        <v>33</v>
      </c>
      <c r="B16" s="108" t="s">
        <v>199</v>
      </c>
      <c r="C16" s="125"/>
      <c r="D16" s="110" t="n">
        <f aca="false">(8*22)-(D12*6%)</f>
        <v>41.1554</v>
      </c>
      <c r="E16" s="108" t="s">
        <v>91</v>
      </c>
    </row>
    <row r="17" customFormat="false" ht="13.8" hidden="false" customHeight="false" outlineLevel="0" collapsed="false">
      <c r="A17" s="124" t="s">
        <v>36</v>
      </c>
      <c r="B17" s="108" t="s">
        <v>200</v>
      </c>
      <c r="C17" s="125" t="n">
        <v>0</v>
      </c>
      <c r="D17" s="110" t="n">
        <f aca="false">(26.14*22)*80%</f>
        <v>460.064</v>
      </c>
      <c r="E17" s="108" t="s">
        <v>103</v>
      </c>
    </row>
    <row r="18" customFormat="false" ht="13.8" hidden="false" customHeight="false" outlineLevel="0" collapsed="false">
      <c r="A18" s="124" t="s">
        <v>43</v>
      </c>
      <c r="B18" s="108" t="s">
        <v>94</v>
      </c>
      <c r="C18" s="125" t="n">
        <v>0</v>
      </c>
      <c r="D18" s="110" t="n">
        <v>43.66</v>
      </c>
      <c r="E18" s="108" t="s">
        <v>201</v>
      </c>
    </row>
    <row r="19" customFormat="false" ht="13.8" hidden="false" customHeight="false" outlineLevel="0" collapsed="false">
      <c r="A19" s="124" t="s">
        <v>95</v>
      </c>
      <c r="B19" s="108" t="s">
        <v>96</v>
      </c>
      <c r="C19" s="125" t="n">
        <v>0</v>
      </c>
      <c r="D19" s="110" t="n">
        <v>5</v>
      </c>
      <c r="E19" s="108" t="s">
        <v>202</v>
      </c>
    </row>
    <row r="20" customFormat="false" ht="13.8" hidden="false" customHeight="false" outlineLevel="0" collapsed="false">
      <c r="A20" s="127"/>
      <c r="B20" s="121" t="s">
        <v>97</v>
      </c>
      <c r="C20" s="128" t="n">
        <f aca="false">SUM(C16:C19)</f>
        <v>0</v>
      </c>
      <c r="D20" s="123" t="n">
        <f aca="false">SUM(D16:D19)</f>
        <v>549.8794</v>
      </c>
      <c r="E20" s="108"/>
    </row>
    <row r="21" customFormat="false" ht="13.8" hidden="false" customHeight="false" outlineLevel="0" collapsed="false">
      <c r="A21" s="87"/>
      <c r="B21" s="88"/>
      <c r="C21" s="87"/>
      <c r="D21" s="89"/>
      <c r="E21" s="88"/>
    </row>
    <row r="22" customFormat="false" ht="13.8" hidden="false" customHeight="false" outlineLevel="0" collapsed="false">
      <c r="A22" s="115"/>
      <c r="B22" s="116" t="s">
        <v>98</v>
      </c>
      <c r="C22" s="117"/>
      <c r="D22" s="118"/>
      <c r="E22" s="119"/>
    </row>
    <row r="23" customFormat="false" ht="13.8" hidden="false" customHeight="false" outlineLevel="0" collapsed="false">
      <c r="A23" s="120"/>
      <c r="B23" s="121" t="s">
        <v>99</v>
      </c>
      <c r="C23" s="122" t="s">
        <v>30</v>
      </c>
      <c r="D23" s="123" t="s">
        <v>31</v>
      </c>
      <c r="E23" s="121" t="s">
        <v>32</v>
      </c>
    </row>
    <row r="24" customFormat="false" ht="13.8" hidden="false" customHeight="false" outlineLevel="0" collapsed="false">
      <c r="A24" s="124" t="s">
        <v>33</v>
      </c>
      <c r="B24" s="108" t="s">
        <v>100</v>
      </c>
      <c r="C24" s="125" t="n">
        <v>0.2</v>
      </c>
      <c r="D24" s="110" t="n">
        <f aca="false">D12*C24</f>
        <v>449.482</v>
      </c>
      <c r="E24" s="108" t="s">
        <v>101</v>
      </c>
    </row>
    <row r="25" customFormat="false" ht="13.8" hidden="false" customHeight="false" outlineLevel="0" collapsed="false">
      <c r="A25" s="124" t="s">
        <v>36</v>
      </c>
      <c r="B25" s="108" t="s">
        <v>102</v>
      </c>
      <c r="C25" s="125" t="n">
        <v>0.08</v>
      </c>
      <c r="D25" s="110" t="n">
        <f aca="false">D$12*C25</f>
        <v>179.7928</v>
      </c>
      <c r="E25" s="108" t="s">
        <v>103</v>
      </c>
    </row>
    <row r="26" customFormat="false" ht="13.8" hidden="false" customHeight="false" outlineLevel="0" collapsed="false">
      <c r="A26" s="124" t="s">
        <v>43</v>
      </c>
      <c r="B26" s="108" t="s">
        <v>104</v>
      </c>
      <c r="C26" s="125" t="n">
        <v>0.025</v>
      </c>
      <c r="D26" s="110" t="n">
        <f aca="false">D$12*C26</f>
        <v>56.18525</v>
      </c>
      <c r="E26" s="108" t="s">
        <v>105</v>
      </c>
    </row>
    <row r="27" customFormat="false" ht="13.8" hidden="false" customHeight="false" outlineLevel="0" collapsed="false">
      <c r="A27" s="124" t="s">
        <v>95</v>
      </c>
      <c r="B27" s="108" t="s">
        <v>106</v>
      </c>
      <c r="C27" s="125" t="n">
        <v>0.01</v>
      </c>
      <c r="D27" s="110" t="n">
        <f aca="false">D$12*C27</f>
        <v>22.4741</v>
      </c>
      <c r="E27" s="108" t="s">
        <v>107</v>
      </c>
    </row>
    <row r="28" customFormat="false" ht="13.8" hidden="false" customHeight="false" outlineLevel="0" collapsed="false">
      <c r="A28" s="124" t="s">
        <v>108</v>
      </c>
      <c r="B28" s="108" t="s">
        <v>109</v>
      </c>
      <c r="C28" s="125" t="n">
        <v>0.025</v>
      </c>
      <c r="D28" s="110" t="n">
        <f aca="false">D$12*C28</f>
        <v>56.18525</v>
      </c>
      <c r="E28" s="108" t="s">
        <v>110</v>
      </c>
    </row>
    <row r="29" customFormat="false" ht="13.8" hidden="false" customHeight="false" outlineLevel="0" collapsed="false">
      <c r="A29" s="124" t="s">
        <v>111</v>
      </c>
      <c r="B29" s="108" t="s">
        <v>112</v>
      </c>
      <c r="C29" s="125" t="n">
        <v>0.002</v>
      </c>
      <c r="D29" s="110" t="n">
        <f aca="false">D$12*C29</f>
        <v>4.49482</v>
      </c>
      <c r="E29" s="108" t="s">
        <v>113</v>
      </c>
    </row>
    <row r="30" customFormat="false" ht="13.8" hidden="false" customHeight="false" outlineLevel="0" collapsed="false">
      <c r="A30" s="124" t="s">
        <v>114</v>
      </c>
      <c r="B30" s="108" t="s">
        <v>115</v>
      </c>
      <c r="C30" s="125" t="n">
        <v>0.006</v>
      </c>
      <c r="D30" s="110" t="n">
        <f aca="false">D$12*C30</f>
        <v>13.48446</v>
      </c>
      <c r="E30" s="108" t="s">
        <v>116</v>
      </c>
    </row>
    <row r="31" customFormat="false" ht="13.8" hidden="false" customHeight="false" outlineLevel="0" collapsed="false">
      <c r="A31" s="223" t="s">
        <v>117</v>
      </c>
      <c r="B31" s="234" t="s">
        <v>118</v>
      </c>
      <c r="C31" s="235" t="n">
        <v>0.015</v>
      </c>
      <c r="D31" s="236" t="n">
        <f aca="false">D$12*C31</f>
        <v>33.71115</v>
      </c>
      <c r="E31" s="234" t="s">
        <v>119</v>
      </c>
    </row>
    <row r="32" customFormat="false" ht="13.8" hidden="false" customHeight="false" outlineLevel="0" collapsed="false">
      <c r="A32" s="124"/>
      <c r="B32" s="121" t="s">
        <v>120</v>
      </c>
      <c r="C32" s="122" t="n">
        <f aca="false">SUM(C24:C31)</f>
        <v>0.363</v>
      </c>
      <c r="D32" s="123" t="n">
        <f aca="false">SUM(D24:D31)</f>
        <v>815.80983</v>
      </c>
      <c r="E32" s="108"/>
    </row>
    <row r="33" customFormat="false" ht="13.8" hidden="false" customHeight="false" outlineLevel="0" collapsed="false">
      <c r="A33" s="87"/>
      <c r="B33" s="88"/>
      <c r="C33" s="87"/>
      <c r="D33" s="89"/>
      <c r="E33" s="88"/>
    </row>
    <row r="34" customFormat="false" ht="13.8" hidden="false" customHeight="false" outlineLevel="0" collapsed="false">
      <c r="A34" s="115"/>
      <c r="B34" s="116" t="s">
        <v>121</v>
      </c>
      <c r="C34" s="117"/>
      <c r="D34" s="118"/>
      <c r="E34" s="119"/>
    </row>
    <row r="35" customFormat="false" ht="13.8" hidden="false" customHeight="false" outlineLevel="0" collapsed="false">
      <c r="A35" s="120"/>
      <c r="B35" s="121"/>
      <c r="C35" s="122" t="s">
        <v>30</v>
      </c>
      <c r="D35" s="123" t="s">
        <v>31</v>
      </c>
      <c r="E35" s="121" t="s">
        <v>32</v>
      </c>
    </row>
    <row r="36" customFormat="false" ht="13.8" hidden="false" customHeight="false" outlineLevel="0" collapsed="false">
      <c r="A36" s="124" t="s">
        <v>33</v>
      </c>
      <c r="B36" s="108" t="s">
        <v>122</v>
      </c>
      <c r="C36" s="125" t="n">
        <v>0.0833</v>
      </c>
      <c r="D36" s="110" t="n">
        <f aca="false">D$12*C36</f>
        <v>187.209253</v>
      </c>
      <c r="E36" s="108" t="s">
        <v>123</v>
      </c>
    </row>
    <row r="37" customFormat="false" ht="13.8" hidden="false" customHeight="false" outlineLevel="0" collapsed="false">
      <c r="A37" s="124" t="s">
        <v>36</v>
      </c>
      <c r="B37" s="129" t="s">
        <v>124</v>
      </c>
      <c r="C37" s="130" t="n">
        <v>0.0833</v>
      </c>
      <c r="D37" s="110" t="n">
        <f aca="false">D$12*C37</f>
        <v>187.209253</v>
      </c>
      <c r="E37" s="131" t="s">
        <v>125</v>
      </c>
    </row>
    <row r="38" customFormat="false" ht="13.8" hidden="false" customHeight="false" outlineLevel="0" collapsed="false">
      <c r="A38" s="124" t="s">
        <v>43</v>
      </c>
      <c r="B38" s="108" t="s">
        <v>126</v>
      </c>
      <c r="C38" s="125" t="n">
        <v>0.0278</v>
      </c>
      <c r="D38" s="110" t="n">
        <f aca="false">D$12*C38</f>
        <v>62.477998</v>
      </c>
      <c r="E38" s="108" t="s">
        <v>127</v>
      </c>
    </row>
    <row r="39" customFormat="false" ht="13.8" hidden="false" customHeight="false" outlineLevel="0" collapsed="false">
      <c r="A39" s="132"/>
      <c r="B39" s="133" t="s">
        <v>128</v>
      </c>
      <c r="C39" s="134" t="n">
        <f aca="false">SUM(C36:C38)</f>
        <v>0.1944</v>
      </c>
      <c r="D39" s="135" t="n">
        <f aca="false">SUM(D36:D38)</f>
        <v>436.896504</v>
      </c>
      <c r="E39" s="100"/>
    </row>
    <row r="40" customFormat="false" ht="13.8" hidden="false" customHeight="false" outlineLevel="0" collapsed="false">
      <c r="A40" s="136"/>
      <c r="B40" s="100"/>
      <c r="C40" s="137"/>
      <c r="D40" s="102"/>
      <c r="E40" s="138" t="s">
        <v>129</v>
      </c>
    </row>
    <row r="41" customFormat="false" ht="13.8" hidden="false" customHeight="false" outlineLevel="0" collapsed="false">
      <c r="A41" s="217" t="s">
        <v>43</v>
      </c>
      <c r="B41" s="255" t="s">
        <v>130</v>
      </c>
      <c r="C41" s="256" t="n">
        <f aca="false">C39*C32</f>
        <v>0.0705672</v>
      </c>
      <c r="D41" s="257" t="n">
        <f aca="false">D$12*C41</f>
        <v>158.593430952</v>
      </c>
      <c r="E41" s="265" t="s">
        <v>131</v>
      </c>
    </row>
    <row r="42" customFormat="false" ht="13.8" hidden="false" customHeight="false" outlineLevel="0" collapsed="false">
      <c r="A42" s="127"/>
      <c r="B42" s="211" t="s">
        <v>132</v>
      </c>
      <c r="C42" s="212" t="n">
        <f aca="false">SUM(C39:C41)</f>
        <v>0.2649672</v>
      </c>
      <c r="D42" s="213" t="n">
        <f aca="false">SUM(D39:D41)</f>
        <v>595.489934952</v>
      </c>
      <c r="E42" s="108"/>
    </row>
    <row r="43" customFormat="false" ht="13.8" hidden="false" customHeight="false" outlineLevel="0" collapsed="false">
      <c r="A43" s="237"/>
      <c r="B43" s="238"/>
      <c r="C43" s="239"/>
      <c r="D43" s="240"/>
      <c r="E43" s="238"/>
    </row>
    <row r="44" customFormat="false" ht="13.8" hidden="false" customHeight="false" outlineLevel="0" collapsed="false">
      <c r="A44" s="214"/>
      <c r="B44" s="241" t="s">
        <v>133</v>
      </c>
      <c r="C44" s="242"/>
      <c r="D44" s="243"/>
      <c r="E44" s="244"/>
    </row>
    <row r="45" customFormat="false" ht="13.8" hidden="false" customHeight="false" outlineLevel="0" collapsed="false">
      <c r="A45" s="245"/>
      <c r="B45" s="246"/>
      <c r="C45" s="247" t="s">
        <v>30</v>
      </c>
      <c r="D45" s="248" t="s">
        <v>31</v>
      </c>
      <c r="E45" s="246" t="s">
        <v>32</v>
      </c>
    </row>
    <row r="46" customFormat="false" ht="13.8" hidden="false" customHeight="false" outlineLevel="0" collapsed="false">
      <c r="A46" s="220" t="s">
        <v>33</v>
      </c>
      <c r="B46" s="249" t="s">
        <v>134</v>
      </c>
      <c r="C46" s="250" t="n">
        <v>0</v>
      </c>
      <c r="D46" s="251" t="n">
        <f aca="false">D$12*C46</f>
        <v>0</v>
      </c>
      <c r="E46" s="249" t="s">
        <v>135</v>
      </c>
    </row>
    <row r="47" customFormat="false" ht="13.8" hidden="false" customHeight="false" outlineLevel="0" collapsed="false">
      <c r="A47" s="218"/>
      <c r="B47" s="252"/>
      <c r="C47" s="253"/>
      <c r="D47" s="254"/>
      <c r="E47" s="252" t="s">
        <v>136</v>
      </c>
    </row>
    <row r="48" customFormat="false" ht="13.8" hidden="false" customHeight="false" outlineLevel="0" collapsed="false">
      <c r="A48" s="219"/>
      <c r="B48" s="255"/>
      <c r="C48" s="256"/>
      <c r="D48" s="257"/>
      <c r="E48" s="255" t="s">
        <v>137</v>
      </c>
    </row>
    <row r="49" customFormat="false" ht="13.8" hidden="false" customHeight="false" outlineLevel="0" collapsed="false">
      <c r="A49" s="258"/>
      <c r="B49" s="259" t="s">
        <v>128</v>
      </c>
      <c r="C49" s="260" t="n">
        <f aca="false">SUM(C46:C48)</f>
        <v>0</v>
      </c>
      <c r="D49" s="261" t="n">
        <f aca="false">SUM(D46:D48)</f>
        <v>0</v>
      </c>
      <c r="E49" s="252"/>
    </row>
    <row r="50" customFormat="false" ht="13.8" hidden="false" customHeight="false" outlineLevel="0" collapsed="false">
      <c r="A50" s="215"/>
      <c r="B50" s="262"/>
      <c r="C50" s="250"/>
      <c r="D50" s="251"/>
      <c r="E50" s="263" t="s">
        <v>129</v>
      </c>
    </row>
    <row r="51" customFormat="false" ht="13.8" hidden="false" customHeight="false" outlineLevel="0" collapsed="false">
      <c r="A51" s="217" t="s">
        <v>36</v>
      </c>
      <c r="B51" s="264" t="s">
        <v>130</v>
      </c>
      <c r="C51" s="256" t="n">
        <f aca="false">C49*C32</f>
        <v>0</v>
      </c>
      <c r="D51" s="257" t="n">
        <f aca="false">D$12*C51</f>
        <v>0</v>
      </c>
      <c r="E51" s="265"/>
    </row>
    <row r="52" customFormat="false" ht="13.8" hidden="false" customHeight="false" outlineLevel="0" collapsed="false">
      <c r="A52" s="345"/>
      <c r="B52" s="211" t="s">
        <v>138</v>
      </c>
      <c r="C52" s="212" t="n">
        <f aca="false">SUM(C49:C51)</f>
        <v>0</v>
      </c>
      <c r="D52" s="213" t="n">
        <f aca="false">SUM(D49:D51)</f>
        <v>0</v>
      </c>
      <c r="E52" s="108"/>
    </row>
    <row r="53" customFormat="false" ht="13.8" hidden="false" customHeight="false" outlineLevel="0" collapsed="false">
      <c r="A53" s="87"/>
      <c r="B53" s="88"/>
      <c r="C53" s="87"/>
      <c r="D53" s="89"/>
      <c r="E53" s="88"/>
    </row>
    <row r="54" customFormat="false" ht="13.8" hidden="false" customHeight="false" outlineLevel="0" collapsed="false">
      <c r="A54" s="214"/>
      <c r="B54" s="241" t="s">
        <v>139</v>
      </c>
      <c r="C54" s="242"/>
      <c r="D54" s="243"/>
      <c r="E54" s="244"/>
    </row>
    <row r="55" customFormat="false" ht="13.8" hidden="false" customHeight="false" outlineLevel="0" collapsed="false">
      <c r="A55" s="214"/>
      <c r="B55" s="246"/>
      <c r="C55" s="270" t="s">
        <v>30</v>
      </c>
      <c r="D55" s="271" t="s">
        <v>31</v>
      </c>
      <c r="E55" s="272" t="s">
        <v>32</v>
      </c>
    </row>
    <row r="56" customFormat="false" ht="13.8" hidden="false" customHeight="false" outlineLevel="0" collapsed="false">
      <c r="A56" s="215"/>
      <c r="B56" s="249"/>
      <c r="C56" s="220"/>
      <c r="D56" s="273"/>
      <c r="E56" s="274" t="s">
        <v>140</v>
      </c>
    </row>
    <row r="57" customFormat="false" ht="13.8" hidden="false" customHeight="false" outlineLevel="0" collapsed="false">
      <c r="A57" s="216" t="s">
        <v>33</v>
      </c>
      <c r="B57" s="252" t="s">
        <v>141</v>
      </c>
      <c r="C57" s="253" t="n">
        <f aca="false">5%*8.33%</f>
        <v>0.004165</v>
      </c>
      <c r="D57" s="275" t="n">
        <f aca="false">D$12*C57</f>
        <v>9.36046265</v>
      </c>
      <c r="E57" s="274" t="s">
        <v>142</v>
      </c>
    </row>
    <row r="58" customFormat="false" ht="13.8" hidden="false" customHeight="false" outlineLevel="0" collapsed="false">
      <c r="A58" s="217"/>
      <c r="B58" s="255"/>
      <c r="C58" s="256"/>
      <c r="D58" s="276"/>
      <c r="E58" s="265" t="s">
        <v>143</v>
      </c>
    </row>
    <row r="59" customFormat="false" ht="13.8" hidden="false" customHeight="false" outlineLevel="0" collapsed="false">
      <c r="A59" s="218"/>
      <c r="B59" s="252"/>
      <c r="C59" s="253"/>
      <c r="D59" s="254"/>
      <c r="E59" s="263" t="s">
        <v>144</v>
      </c>
    </row>
    <row r="60" customFormat="false" ht="13.8" hidden="false" customHeight="false" outlineLevel="0" collapsed="false">
      <c r="A60" s="219" t="s">
        <v>36</v>
      </c>
      <c r="B60" s="255" t="s">
        <v>145</v>
      </c>
      <c r="C60" s="256" t="n">
        <f aca="false">C57*8%</f>
        <v>0.0003332</v>
      </c>
      <c r="D60" s="257" t="n">
        <f aca="false">D$12*C60</f>
        <v>0.748837012</v>
      </c>
      <c r="E60" s="265" t="s">
        <v>146</v>
      </c>
    </row>
    <row r="61" customFormat="false" ht="13.8" hidden="false" customHeight="false" outlineLevel="0" collapsed="false">
      <c r="A61" s="220"/>
      <c r="B61" s="249" t="s">
        <v>147</v>
      </c>
      <c r="C61" s="250"/>
      <c r="D61" s="251"/>
      <c r="E61" s="249" t="s">
        <v>148</v>
      </c>
    </row>
    <row r="62" customFormat="false" ht="13.8" hidden="false" customHeight="false" outlineLevel="0" collapsed="false">
      <c r="A62" s="219" t="s">
        <v>43</v>
      </c>
      <c r="B62" s="255" t="s">
        <v>149</v>
      </c>
      <c r="C62" s="256" t="n">
        <v>0.02</v>
      </c>
      <c r="D62" s="257" t="n">
        <f aca="false">D$12*C62</f>
        <v>44.9482</v>
      </c>
      <c r="E62" s="255"/>
    </row>
    <row r="63" customFormat="false" ht="13.8" hidden="false" customHeight="false" outlineLevel="0" collapsed="false">
      <c r="A63" s="220"/>
      <c r="B63" s="249"/>
      <c r="C63" s="277"/>
      <c r="D63" s="251"/>
      <c r="E63" s="263" t="s">
        <v>150</v>
      </c>
    </row>
    <row r="64" customFormat="false" ht="13.8" hidden="false" customHeight="false" outlineLevel="0" collapsed="false">
      <c r="A64" s="218" t="s">
        <v>95</v>
      </c>
      <c r="B64" s="252" t="s">
        <v>151</v>
      </c>
      <c r="C64" s="278" t="n">
        <f aca="false">(7/30)/12</f>
        <v>0.0194444444444444</v>
      </c>
      <c r="D64" s="254" t="n">
        <f aca="false">D$12*C64</f>
        <v>43.6996388888889</v>
      </c>
      <c r="E64" s="274" t="s">
        <v>152</v>
      </c>
    </row>
    <row r="65" customFormat="false" ht="13.8" hidden="false" customHeight="false" outlineLevel="0" collapsed="false">
      <c r="A65" s="219"/>
      <c r="B65" s="252"/>
      <c r="C65" s="279"/>
      <c r="D65" s="257"/>
      <c r="E65" s="274" t="s">
        <v>153</v>
      </c>
    </row>
    <row r="66" customFormat="false" ht="13.8" hidden="false" customHeight="false" outlineLevel="0" collapsed="false">
      <c r="A66" s="216" t="s">
        <v>108</v>
      </c>
      <c r="B66" s="249" t="s">
        <v>130</v>
      </c>
      <c r="C66" s="280" t="n">
        <f aca="false">C64*C32</f>
        <v>0.00705833333333333</v>
      </c>
      <c r="D66" s="254" t="n">
        <f aca="false">D$12*C66</f>
        <v>15.8629689166667</v>
      </c>
      <c r="E66" s="249" t="s">
        <v>154</v>
      </c>
    </row>
    <row r="67" customFormat="false" ht="13.8" hidden="false" customHeight="false" outlineLevel="0" collapsed="false">
      <c r="A67" s="216"/>
      <c r="B67" s="255"/>
      <c r="C67" s="280"/>
      <c r="D67" s="281"/>
      <c r="E67" s="255" t="s">
        <v>155</v>
      </c>
    </row>
    <row r="68" customFormat="false" ht="13.8" hidden="false" customHeight="false" outlineLevel="0" collapsed="false">
      <c r="A68" s="220"/>
      <c r="B68" s="249" t="s">
        <v>147</v>
      </c>
      <c r="C68" s="250"/>
      <c r="D68" s="251"/>
      <c r="E68" s="252" t="s">
        <v>148</v>
      </c>
    </row>
    <row r="69" customFormat="false" ht="13.8" hidden="false" customHeight="false" outlineLevel="0" collapsed="false">
      <c r="A69" s="219" t="s">
        <v>111</v>
      </c>
      <c r="B69" s="255" t="s">
        <v>156</v>
      </c>
      <c r="C69" s="256" t="n">
        <v>0.02</v>
      </c>
      <c r="D69" s="257" t="n">
        <f aca="false">D$12*C69</f>
        <v>44.9482</v>
      </c>
      <c r="E69" s="255"/>
    </row>
    <row r="70" customFormat="false" ht="13.8" hidden="false" customHeight="false" outlineLevel="0" collapsed="false">
      <c r="A70" s="120"/>
      <c r="B70" s="121" t="s">
        <v>157</v>
      </c>
      <c r="C70" s="122" t="n">
        <f aca="false">SUM(C57:C69)</f>
        <v>0.0710009777777778</v>
      </c>
      <c r="D70" s="123" t="n">
        <f aca="false">SUM(D57:D69)</f>
        <v>159.568307467556</v>
      </c>
      <c r="E70" s="108"/>
    </row>
    <row r="71" customFormat="false" ht="13.8" hidden="false" customHeight="false" outlineLevel="0" collapsed="false">
      <c r="A71" s="237"/>
      <c r="B71" s="238"/>
      <c r="C71" s="239"/>
      <c r="D71" s="240"/>
      <c r="E71" s="238"/>
    </row>
    <row r="72" customFormat="false" ht="13.8" hidden="false" customHeight="false" outlineLevel="0" collapsed="false">
      <c r="A72" s="214"/>
      <c r="B72" s="241" t="s">
        <v>158</v>
      </c>
      <c r="C72" s="242"/>
      <c r="D72" s="243"/>
      <c r="E72" s="244"/>
    </row>
    <row r="73" customFormat="false" ht="13.8" hidden="false" customHeight="false" outlineLevel="0" collapsed="false">
      <c r="A73" s="218"/>
      <c r="B73" s="252"/>
      <c r="C73" s="253"/>
      <c r="D73" s="254"/>
      <c r="E73" s="263" t="s">
        <v>144</v>
      </c>
    </row>
    <row r="74" customFormat="false" ht="13.8" hidden="false" customHeight="false" outlineLevel="0" collapsed="false">
      <c r="A74" s="218" t="s">
        <v>33</v>
      </c>
      <c r="B74" s="252" t="s">
        <v>160</v>
      </c>
      <c r="C74" s="253" t="n">
        <f aca="false">(5/30)/12</f>
        <v>0.0138888888888889</v>
      </c>
      <c r="D74" s="254" t="n">
        <f aca="false">D$12*C74</f>
        <v>31.2140277777778</v>
      </c>
      <c r="E74" s="274" t="s">
        <v>161</v>
      </c>
    </row>
    <row r="75" customFormat="false" ht="13.8" hidden="false" customHeight="false" outlineLevel="0" collapsed="false">
      <c r="A75" s="215"/>
      <c r="B75" s="249"/>
      <c r="C75" s="285"/>
      <c r="D75" s="251"/>
      <c r="E75" s="249" t="s">
        <v>162</v>
      </c>
    </row>
    <row r="76" customFormat="false" ht="13.8" hidden="false" customHeight="false" outlineLevel="0" collapsed="false">
      <c r="A76" s="216" t="s">
        <v>36</v>
      </c>
      <c r="B76" s="252" t="s">
        <v>163</v>
      </c>
      <c r="C76" s="280" t="n">
        <v>0.00021</v>
      </c>
      <c r="D76" s="254" t="n">
        <f aca="false">D$12*C76</f>
        <v>0.4719561</v>
      </c>
      <c r="E76" s="252" t="s">
        <v>164</v>
      </c>
    </row>
    <row r="77" customFormat="false" ht="13.8" hidden="false" customHeight="false" outlineLevel="0" collapsed="false">
      <c r="A77" s="217"/>
      <c r="B77" s="255"/>
      <c r="C77" s="286"/>
      <c r="D77" s="257"/>
      <c r="E77" s="255" t="s">
        <v>165</v>
      </c>
    </row>
    <row r="78" customFormat="false" ht="13.8" hidden="false" customHeight="false" outlineLevel="0" collapsed="false">
      <c r="A78" s="218"/>
      <c r="B78" s="252"/>
      <c r="C78" s="278"/>
      <c r="D78" s="254"/>
      <c r="E78" s="181" t="s">
        <v>166</v>
      </c>
    </row>
    <row r="79" customFormat="false" ht="13.8" hidden="false" customHeight="false" outlineLevel="0" collapsed="false">
      <c r="A79" s="218" t="s">
        <v>43</v>
      </c>
      <c r="B79" s="252" t="s">
        <v>167</v>
      </c>
      <c r="C79" s="278" t="n">
        <f aca="false">(3/30)/12</f>
        <v>0.00833333333333333</v>
      </c>
      <c r="D79" s="254" t="n">
        <f aca="false">D$12*C79</f>
        <v>18.7284166666667</v>
      </c>
      <c r="E79" s="274" t="s">
        <v>168</v>
      </c>
    </row>
    <row r="80" customFormat="false" ht="13.8" hidden="false" customHeight="false" outlineLevel="0" collapsed="false">
      <c r="A80" s="219"/>
      <c r="B80" s="252"/>
      <c r="C80" s="279"/>
      <c r="D80" s="257"/>
      <c r="E80" s="274" t="s">
        <v>169</v>
      </c>
    </row>
    <row r="81" customFormat="false" ht="13.8" hidden="false" customHeight="false" outlineLevel="0" collapsed="false">
      <c r="A81" s="216" t="s">
        <v>95</v>
      </c>
      <c r="B81" s="249" t="s">
        <v>170</v>
      </c>
      <c r="C81" s="280" t="n">
        <f aca="false">(15/30)/12*0.1</f>
        <v>0.00416666666666667</v>
      </c>
      <c r="D81" s="254" t="n">
        <f aca="false">D$12*C81</f>
        <v>9.36420833333333</v>
      </c>
      <c r="E81" s="249" t="s">
        <v>171</v>
      </c>
    </row>
    <row r="82" customFormat="false" ht="13.8" hidden="false" customHeight="false" outlineLevel="0" collapsed="false">
      <c r="A82" s="216"/>
      <c r="B82" s="255"/>
      <c r="C82" s="280"/>
      <c r="D82" s="281"/>
      <c r="E82" s="255" t="s">
        <v>172</v>
      </c>
    </row>
    <row r="83" customFormat="false" ht="13.8" hidden="false" customHeight="false" outlineLevel="0" collapsed="false">
      <c r="A83" s="221"/>
      <c r="B83" s="282" t="s">
        <v>49</v>
      </c>
      <c r="C83" s="283" t="n">
        <f aca="false">SUM(C73:C82)</f>
        <v>0.0265988888888889</v>
      </c>
      <c r="D83" s="284" t="n">
        <f aca="false">SUM(D73:D82)</f>
        <v>59.7786088777778</v>
      </c>
      <c r="E83" s="234"/>
    </row>
    <row r="84" customFormat="false" ht="13.8" hidden="false" customHeight="false" outlineLevel="0" collapsed="false">
      <c r="A84" s="223" t="s">
        <v>108</v>
      </c>
      <c r="B84" s="234" t="s">
        <v>173</v>
      </c>
      <c r="C84" s="250" t="n">
        <f aca="false">C83*C32</f>
        <v>0.00965539666666667</v>
      </c>
      <c r="D84" s="254" t="n">
        <f aca="false">D$12*C84</f>
        <v>21.6996350226333</v>
      </c>
      <c r="E84" s="249" t="s">
        <v>174</v>
      </c>
    </row>
    <row r="85" customFormat="false" ht="13.8" hidden="false" customHeight="false" outlineLevel="0" collapsed="false">
      <c r="A85" s="340"/>
      <c r="B85" s="341" t="s">
        <v>175</v>
      </c>
      <c r="C85" s="340"/>
      <c r="D85" s="342" t="n">
        <f aca="false">SUM(D83:D84)</f>
        <v>81.4782439004111</v>
      </c>
      <c r="E85" s="129" t="s">
        <v>176</v>
      </c>
    </row>
    <row r="86" customFormat="false" ht="13.8" hidden="false" customHeight="false" outlineLevel="0" collapsed="false">
      <c r="A86" s="237"/>
      <c r="B86" s="232"/>
      <c r="C86" s="237"/>
      <c r="D86" s="233"/>
      <c r="E86" s="238"/>
    </row>
    <row r="87" customFormat="false" ht="13.8" hidden="false" customHeight="false" outlineLevel="0" collapsed="false">
      <c r="A87" s="124"/>
      <c r="B87" s="121" t="s">
        <v>177</v>
      </c>
      <c r="C87" s="122"/>
      <c r="D87" s="123" t="n">
        <f aca="false">D85+D70+D52+D42+D32+D20+D12</f>
        <v>4449.63571631997</v>
      </c>
      <c r="E87" s="108"/>
    </row>
    <row r="88" customFormat="false" ht="13.8" hidden="false" customHeight="false" outlineLevel="0" collapsed="false">
      <c r="A88" s="237"/>
      <c r="B88" s="232"/>
      <c r="C88" s="290"/>
      <c r="D88" s="233"/>
      <c r="E88" s="238"/>
    </row>
    <row r="89" customFormat="false" ht="15" hidden="false" customHeight="false" outlineLevel="0" collapsed="false">
      <c r="A89" s="237"/>
      <c r="B89" s="121" t="s">
        <v>178</v>
      </c>
      <c r="C89" s="122"/>
      <c r="D89" s="291" t="s">
        <v>223</v>
      </c>
      <c r="E89" s="292" t="n">
        <f aca="false">D87*D89</f>
        <v>8899.27143263993</v>
      </c>
    </row>
    <row r="90" customFormat="false" ht="13.8" hidden="false" customHeight="false" outlineLevel="0" collapsed="false">
      <c r="A90" s="87"/>
      <c r="B90" s="88"/>
      <c r="C90" s="87"/>
      <c r="D90" s="89"/>
      <c r="E90" s="88"/>
    </row>
    <row r="91" customFormat="false" ht="13.8" hidden="false" customHeight="false" outlineLevel="0" collapsed="false">
      <c r="A91" s="115"/>
      <c r="B91" s="116" t="s">
        <v>29</v>
      </c>
      <c r="C91" s="117"/>
      <c r="D91" s="118"/>
      <c r="E91" s="119"/>
    </row>
    <row r="92" customFormat="false" ht="13.8" hidden="false" customHeight="false" outlineLevel="0" collapsed="false">
      <c r="A92" s="91"/>
      <c r="B92" s="90"/>
      <c r="C92" s="313" t="s">
        <v>30</v>
      </c>
      <c r="D92" s="92" t="s">
        <v>31</v>
      </c>
      <c r="E92" s="86" t="s">
        <v>32</v>
      </c>
    </row>
    <row r="93" customFormat="false" ht="13.8" hidden="false" customHeight="false" outlineLevel="0" collapsed="false">
      <c r="A93" s="350" t="s">
        <v>33</v>
      </c>
      <c r="B93" s="351" t="s">
        <v>34</v>
      </c>
      <c r="C93" s="352" t="n">
        <v>0.0585</v>
      </c>
      <c r="D93" s="353" t="n">
        <f aca="false">E89*C93</f>
        <v>520.607378809436</v>
      </c>
      <c r="E93" s="354" t="s">
        <v>203</v>
      </c>
    </row>
    <row r="94" customFormat="false" ht="13.8" hidden="false" customHeight="false" outlineLevel="0" collapsed="false">
      <c r="A94" s="355" t="s">
        <v>36</v>
      </c>
      <c r="B94" s="351" t="s">
        <v>37</v>
      </c>
      <c r="C94" s="352" t="n">
        <v>0.048</v>
      </c>
      <c r="D94" s="356" t="n">
        <f aca="false">(E89)*C94</f>
        <v>427.165028766717</v>
      </c>
      <c r="E94" s="354" t="s">
        <v>38</v>
      </c>
    </row>
    <row r="95" customFormat="false" ht="13.8" hidden="false" customHeight="false" outlineLevel="0" collapsed="false">
      <c r="A95" s="99"/>
      <c r="B95" s="133" t="s">
        <v>39</v>
      </c>
      <c r="C95" s="343"/>
      <c r="D95" s="135" t="n">
        <f aca="false">SUM(D93:D94)</f>
        <v>947.772407576153</v>
      </c>
      <c r="E95" s="344"/>
      <c r="H95" s="298" t="n">
        <f aca="false">3976.81+434.7</f>
        <v>4411.51</v>
      </c>
    </row>
    <row r="96" customFormat="false" ht="13.8" hidden="false" customHeight="false" outlineLevel="0" collapsed="false">
      <c r="A96" s="127" t="s">
        <v>180</v>
      </c>
      <c r="B96" s="357" t="s">
        <v>204</v>
      </c>
      <c r="C96" s="347"/>
      <c r="D96" s="348"/>
      <c r="E96" s="349"/>
    </row>
    <row r="97" customFormat="false" ht="13.8" hidden="false" customHeight="false" outlineLevel="0" collapsed="false">
      <c r="A97" s="237"/>
      <c r="B97" s="232"/>
      <c r="C97" s="239"/>
      <c r="D97" s="233"/>
      <c r="E97" s="310"/>
    </row>
    <row r="98" customFormat="false" ht="13.8" hidden="false" customHeight="false" outlineLevel="0" collapsed="false">
      <c r="A98" s="93"/>
      <c r="B98" s="94" t="s">
        <v>41</v>
      </c>
      <c r="C98" s="308"/>
      <c r="D98" s="92" t="n">
        <f aca="false">E89+D95</f>
        <v>9847.04384021609</v>
      </c>
      <c r="E98" s="309"/>
    </row>
    <row r="99" customFormat="false" ht="13.8" hidden="false" customHeight="false" outlineLevel="0" collapsed="false">
      <c r="A99" s="237"/>
      <c r="B99" s="238"/>
      <c r="C99" s="239"/>
      <c r="D99" s="240"/>
      <c r="E99" s="310"/>
    </row>
    <row r="100" customFormat="false" ht="13.8" hidden="false" customHeight="false" outlineLevel="0" collapsed="false">
      <c r="A100" s="115"/>
      <c r="B100" s="116" t="s">
        <v>42</v>
      </c>
      <c r="C100" s="311"/>
      <c r="D100" s="312"/>
      <c r="E100" s="204"/>
    </row>
    <row r="101" customFormat="false" ht="13.8" hidden="false" customHeight="false" outlineLevel="0" collapsed="false">
      <c r="A101" s="91"/>
      <c r="B101" s="90"/>
      <c r="C101" s="313" t="s">
        <v>30</v>
      </c>
      <c r="D101" s="314" t="s">
        <v>31</v>
      </c>
      <c r="E101" s="86" t="s">
        <v>32</v>
      </c>
    </row>
    <row r="102" customFormat="false" ht="13.8" hidden="false" customHeight="false" outlineLevel="0" collapsed="false">
      <c r="A102" s="194" t="s">
        <v>43</v>
      </c>
      <c r="B102" s="129" t="s">
        <v>44</v>
      </c>
      <c r="C102" s="130"/>
      <c r="D102" s="110"/>
      <c r="E102" s="315" t="s">
        <v>45</v>
      </c>
    </row>
    <row r="103" customFormat="false" ht="13.8" hidden="false" customHeight="false" outlineLevel="0" collapsed="false">
      <c r="A103" s="223"/>
      <c r="B103" s="234" t="s">
        <v>46</v>
      </c>
      <c r="C103" s="235" t="n">
        <v>0.0122</v>
      </c>
      <c r="D103" s="236" t="n">
        <f aca="false">$D$98*C103</f>
        <v>120.133934850636</v>
      </c>
      <c r="E103" s="104"/>
    </row>
    <row r="104" customFormat="false" ht="13.8" hidden="false" customHeight="false" outlineLevel="0" collapsed="false">
      <c r="A104" s="223"/>
      <c r="B104" s="234" t="s">
        <v>47</v>
      </c>
      <c r="C104" s="235" t="n">
        <v>0.061</v>
      </c>
      <c r="D104" s="236" t="n">
        <f aca="false">$D$98*C104</f>
        <v>600.669674253181</v>
      </c>
      <c r="E104" s="104"/>
    </row>
    <row r="105" customFormat="false" ht="13.8" hidden="false" customHeight="false" outlineLevel="0" collapsed="false">
      <c r="A105" s="223"/>
      <c r="B105" s="234" t="s">
        <v>205</v>
      </c>
      <c r="C105" s="235" t="n">
        <v>0</v>
      </c>
      <c r="D105" s="236" t="n">
        <f aca="false">$D$98*C105</f>
        <v>0</v>
      </c>
      <c r="E105" s="104"/>
    </row>
    <row r="106" customFormat="false" ht="13.8" hidden="false" customHeight="false" outlineLevel="0" collapsed="false">
      <c r="A106" s="223"/>
      <c r="B106" s="234" t="s">
        <v>206</v>
      </c>
      <c r="C106" s="235" t="n">
        <v>0</v>
      </c>
      <c r="D106" s="236" t="n">
        <f aca="false">$D$98*C106</f>
        <v>0</v>
      </c>
      <c r="E106" s="104"/>
    </row>
    <row r="107" customFormat="false" ht="13.8" hidden="false" customHeight="false" outlineLevel="0" collapsed="false">
      <c r="A107" s="223"/>
      <c r="B107" s="234" t="s">
        <v>48</v>
      </c>
      <c r="C107" s="235" t="n">
        <v>0.03</v>
      </c>
      <c r="D107" s="236" t="n">
        <f aca="false">$D$98*C107</f>
        <v>295.411315206483</v>
      </c>
      <c r="E107" s="104"/>
    </row>
    <row r="108" customFormat="false" ht="13.8" hidden="false" customHeight="false" outlineLevel="0" collapsed="false">
      <c r="A108" s="223"/>
      <c r="B108" s="234"/>
      <c r="C108" s="235"/>
      <c r="D108" s="236" t="n">
        <f aca="false">D98*C108</f>
        <v>0</v>
      </c>
      <c r="E108" s="104"/>
    </row>
    <row r="109" customFormat="false" ht="13.8" hidden="false" customHeight="false" outlineLevel="0" collapsed="false">
      <c r="A109" s="120"/>
      <c r="B109" s="121" t="s">
        <v>49</v>
      </c>
      <c r="C109" s="122" t="n">
        <f aca="false">SUM(C103:C108)</f>
        <v>0.1032</v>
      </c>
      <c r="D109" s="123" t="n">
        <f aca="false">SUM(D103:D108)</f>
        <v>1016.2149243103</v>
      </c>
      <c r="E109" s="129"/>
    </row>
    <row r="110" customFormat="false" ht="13.8" hidden="false" customHeight="false" outlineLevel="0" collapsed="false">
      <c r="A110" s="124"/>
      <c r="B110" s="108"/>
      <c r="C110" s="137"/>
      <c r="D110" s="106"/>
      <c r="E110" s="108"/>
    </row>
    <row r="111" customFormat="false" ht="13.8" hidden="false" customHeight="false" outlineLevel="0" collapsed="false">
      <c r="A111" s="124"/>
      <c r="B111" s="121" t="s">
        <v>50</v>
      </c>
      <c r="C111" s="124"/>
      <c r="D111" s="123" t="n">
        <f aca="false">D109+D98</f>
        <v>10863.2587645264</v>
      </c>
      <c r="E111" s="108"/>
    </row>
    <row r="112" customFormat="false" ht="13.8" hidden="false" customHeight="false" outlineLevel="0" collapsed="false">
      <c r="A112" s="124"/>
      <c r="B112" s="121"/>
      <c r="C112" s="124"/>
      <c r="D112" s="123"/>
      <c r="E112" s="108"/>
    </row>
    <row r="113" customFormat="false" ht="13.8" hidden="false" customHeight="false" outlineLevel="0" collapsed="false">
      <c r="A113" s="124"/>
      <c r="B113" s="121"/>
      <c r="C113" s="124"/>
      <c r="D113" s="123"/>
      <c r="E113" s="108"/>
    </row>
    <row r="114" customFormat="false" ht="13.8" hidden="false" customHeight="false" outlineLevel="0" collapsed="false">
      <c r="A114" s="124"/>
      <c r="B114" s="121" t="s">
        <v>51</v>
      </c>
      <c r="C114" s="124" t="n">
        <v>12</v>
      </c>
      <c r="D114" s="123" t="n">
        <f aca="false">D111*C114</f>
        <v>130359.105174317</v>
      </c>
      <c r="E114" s="108"/>
    </row>
    <row r="115" customFormat="false" ht="13.8" hidden="false" customHeight="false" outlineLevel="0" collapsed="false">
      <c r="A115" s="124"/>
      <c r="B115" s="121"/>
      <c r="C115" s="124"/>
      <c r="D115" s="123"/>
      <c r="E115" s="108"/>
    </row>
    <row r="116" customFormat="false" ht="13.8" hidden="false" customHeight="false" outlineLevel="0" collapsed="false">
      <c r="A116" s="124"/>
      <c r="B116" s="121"/>
      <c r="C116" s="124"/>
      <c r="D116" s="123"/>
      <c r="E116" s="108"/>
    </row>
    <row r="117" customFormat="false" ht="13.8" hidden="false" customHeight="false" outlineLevel="0" collapsed="false">
      <c r="A117" s="80"/>
      <c r="B117" s="80"/>
      <c r="C117" s="80"/>
      <c r="D117" s="80"/>
      <c r="E117" s="80"/>
    </row>
    <row r="118" customFormat="false" ht="13.8" hidden="false" customHeight="false" outlineLevel="0" collapsed="false">
      <c r="A118" s="80"/>
      <c r="B118" s="80"/>
      <c r="C118" s="80"/>
      <c r="D118" s="80"/>
      <c r="E118" s="80"/>
    </row>
    <row r="119" customFormat="false" ht="13.8" hidden="false" customHeight="false" outlineLevel="0" collapsed="false">
      <c r="A119" s="80"/>
      <c r="B119" s="80"/>
      <c r="C119" s="80"/>
      <c r="D119" s="80"/>
      <c r="E119" s="80"/>
    </row>
  </sheetData>
  <mergeCells count="2">
    <mergeCell ref="A1:E1"/>
    <mergeCell ref="A2:E2"/>
  </mergeCells>
  <printOptions headings="false" gridLines="false" gridLinesSet="true" horizontalCentered="true" verticalCentered="false"/>
  <pageMargins left="0.118055555555556" right="0.0395833333333333" top="0.659027777777778" bottom="0.540972222222222" header="0.39375" footer="0.275694444444444"/>
  <pageSetup paperSize="9" scale="8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332"/>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2" activeCellId="0" sqref="A2"/>
    </sheetView>
  </sheetViews>
  <sheetFormatPr defaultColWidth="9.13671875" defaultRowHeight="13.8" zeroHeight="false" outlineLevelRow="0" outlineLevelCol="0"/>
  <cols>
    <col collapsed="false" customWidth="true" hidden="false" outlineLevel="0" max="1" min="1" style="79" width="3.57"/>
    <col collapsed="false" customWidth="true" hidden="false" outlineLevel="0" max="2" min="2" style="80" width="50"/>
    <col collapsed="false" customWidth="true" hidden="false" outlineLevel="0" max="3" min="3" style="79" width="7.71"/>
    <col collapsed="false" customWidth="true" hidden="false" outlineLevel="0" max="4" min="4" style="81" width="13.7"/>
    <col collapsed="false" customWidth="true" hidden="false" outlineLevel="0" max="5" min="5" style="80" width="38.43"/>
    <col collapsed="false" customWidth="false" hidden="false" outlineLevel="0" max="1021" min="6" style="80" width="9.13"/>
    <col collapsed="false" customWidth="true" hidden="false" outlineLevel="0" max="1024" min="1022" style="1" width="11.57"/>
  </cols>
  <sheetData>
    <row r="1" customFormat="false" ht="13.8" hidden="false" customHeight="false" outlineLevel="0" collapsed="false">
      <c r="A1" s="83" t="s">
        <v>195</v>
      </c>
      <c r="B1" s="83"/>
      <c r="C1" s="83"/>
      <c r="D1" s="83"/>
      <c r="E1" s="83"/>
    </row>
    <row r="2" customFormat="false" ht="13.8" hidden="false" customHeight="false" outlineLevel="0" collapsed="false">
      <c r="A2" s="83" t="s">
        <v>254</v>
      </c>
      <c r="B2" s="83"/>
      <c r="C2" s="83"/>
      <c r="D2" s="83"/>
      <c r="E2" s="83"/>
    </row>
    <row r="3" customFormat="false" ht="13.8" hidden="false" customHeight="false" outlineLevel="0" collapsed="false">
      <c r="A3" s="87"/>
      <c r="B3" s="90" t="s">
        <v>255</v>
      </c>
      <c r="C3" s="91" t="s">
        <v>78</v>
      </c>
      <c r="D3" s="92" t="s">
        <v>79</v>
      </c>
      <c r="E3" s="86" t="s">
        <v>256</v>
      </c>
    </row>
    <row r="4" customFormat="false" ht="13.8" hidden="false" customHeight="false" outlineLevel="0" collapsed="false">
      <c r="A4" s="93"/>
      <c r="B4" s="94" t="s">
        <v>80</v>
      </c>
      <c r="C4" s="95"/>
      <c r="D4" s="95"/>
      <c r="E4" s="193"/>
    </row>
    <row r="5" customFormat="false" ht="13.8" hidden="false" customHeight="false" outlineLevel="0" collapsed="false">
      <c r="A5" s="83" t="n">
        <v>1</v>
      </c>
      <c r="B5" s="232" t="s">
        <v>81</v>
      </c>
      <c r="C5" s="83"/>
      <c r="D5" s="233" t="s">
        <v>31</v>
      </c>
      <c r="E5" s="232" t="s">
        <v>32</v>
      </c>
    </row>
    <row r="6" customFormat="false" ht="13.8" hidden="false" customHeight="false" outlineLevel="0" collapsed="false">
      <c r="A6" s="99"/>
      <c r="B6" s="100"/>
      <c r="C6" s="101"/>
      <c r="D6" s="102"/>
      <c r="E6" s="100" t="s">
        <v>82</v>
      </c>
    </row>
    <row r="7" customFormat="false" ht="13.8" hidden="false" customHeight="false" outlineLevel="0" collapsed="false">
      <c r="A7" s="103" t="s">
        <v>33</v>
      </c>
      <c r="B7" s="104" t="s">
        <v>83</v>
      </c>
      <c r="C7" s="105"/>
      <c r="D7" s="106" t="n">
        <v>1864.62</v>
      </c>
      <c r="E7" s="104" t="s">
        <v>186</v>
      </c>
    </row>
    <row r="8" customFormat="false" ht="13.8" hidden="false" customHeight="false" outlineLevel="0" collapsed="false">
      <c r="A8" s="194"/>
      <c r="B8" s="129"/>
      <c r="C8" s="195"/>
      <c r="D8" s="196"/>
      <c r="E8" s="129" t="str">
        <f aca="false">[1]RECEPCIONISTA!E8</f>
        <v>CCT da categoria MG 000308/2023</v>
      </c>
    </row>
    <row r="9" customFormat="false" ht="13.8" hidden="false" customHeight="false" outlineLevel="0" collapsed="false">
      <c r="A9" s="103" t="s">
        <v>36</v>
      </c>
      <c r="B9" s="104" t="s">
        <v>85</v>
      </c>
      <c r="C9" s="99"/>
      <c r="D9" s="102"/>
      <c r="E9" s="100"/>
    </row>
    <row r="10" customFormat="false" ht="13.8" hidden="false" customHeight="false" outlineLevel="0" collapsed="false">
      <c r="A10" s="324"/>
      <c r="B10" s="108"/>
      <c r="C10" s="109"/>
      <c r="D10" s="110"/>
      <c r="E10" s="108"/>
    </row>
    <row r="11" customFormat="false" ht="13.8" hidden="false" customHeight="false" outlineLevel="0" collapsed="false">
      <c r="A11" s="358"/>
      <c r="B11" s="1"/>
      <c r="C11" s="1"/>
      <c r="D11" s="1"/>
      <c r="E11" s="108" t="s">
        <v>257</v>
      </c>
    </row>
    <row r="12" customFormat="false" ht="13.8" hidden="false" customHeight="false" outlineLevel="0" collapsed="false">
      <c r="A12" s="107"/>
      <c r="B12" s="108" t="s">
        <v>258</v>
      </c>
      <c r="C12" s="124"/>
      <c r="D12" s="110"/>
      <c r="E12" s="108"/>
    </row>
    <row r="13" customFormat="false" ht="13.8" hidden="false" customHeight="false" outlineLevel="0" collapsed="false">
      <c r="A13" s="93" t="s">
        <v>86</v>
      </c>
      <c r="B13" s="111" t="s">
        <v>87</v>
      </c>
      <c r="C13" s="112"/>
      <c r="D13" s="113" t="n">
        <f aca="false">SUM(D7:D12)</f>
        <v>1864.62</v>
      </c>
      <c r="E13" s="114"/>
    </row>
    <row r="14" customFormat="false" ht="13.8" hidden="false" customHeight="false" outlineLevel="0" collapsed="false">
      <c r="A14" s="87"/>
      <c r="B14" s="88"/>
      <c r="C14" s="87"/>
      <c r="D14" s="89"/>
      <c r="E14" s="88"/>
    </row>
    <row r="15" customFormat="false" ht="13.8" hidden="false" customHeight="false" outlineLevel="0" collapsed="false">
      <c r="A15" s="115"/>
      <c r="B15" s="116" t="s">
        <v>88</v>
      </c>
      <c r="C15" s="117"/>
      <c r="D15" s="118"/>
      <c r="E15" s="119"/>
    </row>
    <row r="16" customFormat="false" ht="13.8" hidden="false" customHeight="false" outlineLevel="0" collapsed="false">
      <c r="A16" s="120"/>
      <c r="B16" s="121" t="s">
        <v>89</v>
      </c>
      <c r="C16" s="122" t="s">
        <v>30</v>
      </c>
      <c r="D16" s="123" t="s">
        <v>31</v>
      </c>
      <c r="E16" s="121" t="s">
        <v>32</v>
      </c>
    </row>
    <row r="17" customFormat="false" ht="13.8" hidden="false" customHeight="false" outlineLevel="0" collapsed="false">
      <c r="A17" s="124" t="s">
        <v>33</v>
      </c>
      <c r="B17" s="108" t="s">
        <v>199</v>
      </c>
      <c r="C17" s="125"/>
      <c r="D17" s="110" t="n">
        <f aca="false">(8*22)-(D13*6%)</f>
        <v>64.1228</v>
      </c>
      <c r="E17" s="108" t="s">
        <v>91</v>
      </c>
    </row>
    <row r="18" customFormat="false" ht="13.8" hidden="false" customHeight="false" outlineLevel="0" collapsed="false">
      <c r="A18" s="124" t="s">
        <v>36</v>
      </c>
      <c r="B18" s="108" t="s">
        <v>200</v>
      </c>
      <c r="C18" s="125" t="n">
        <v>0</v>
      </c>
      <c r="D18" s="110" t="n">
        <f aca="false">(26.14*80%)*16</f>
        <v>334.592</v>
      </c>
      <c r="E18" s="108" t="s">
        <v>259</v>
      </c>
    </row>
    <row r="19" customFormat="false" ht="13.8" hidden="false" customHeight="false" outlineLevel="0" collapsed="false">
      <c r="A19" s="124" t="s">
        <v>43</v>
      </c>
      <c r="B19" s="108" t="s">
        <v>94</v>
      </c>
      <c r="C19" s="125" t="n">
        <v>0</v>
      </c>
      <c r="D19" s="110" t="n">
        <v>43.66</v>
      </c>
      <c r="E19" s="108" t="s">
        <v>201</v>
      </c>
    </row>
    <row r="20" customFormat="false" ht="13.8" hidden="false" customHeight="false" outlineLevel="0" collapsed="false">
      <c r="A20" s="124" t="s">
        <v>95</v>
      </c>
      <c r="B20" s="108" t="s">
        <v>96</v>
      </c>
      <c r="C20" s="125" t="n">
        <v>0</v>
      </c>
      <c r="D20" s="110" t="n">
        <v>5</v>
      </c>
      <c r="E20" s="108" t="s">
        <v>202</v>
      </c>
    </row>
    <row r="21" customFormat="false" ht="13.8" hidden="false" customHeight="false" outlineLevel="0" collapsed="false">
      <c r="A21" s="124"/>
      <c r="B21" s="108" t="s">
        <v>260</v>
      </c>
      <c r="C21" s="109"/>
      <c r="D21" s="110" t="n">
        <f aca="false">(D7/210*16)*1.5</f>
        <v>213.099428571429</v>
      </c>
      <c r="E21" s="108"/>
    </row>
    <row r="22" customFormat="false" ht="13.8" hidden="false" customHeight="false" outlineLevel="0" collapsed="false">
      <c r="A22" s="127"/>
      <c r="B22" s="121" t="s">
        <v>97</v>
      </c>
      <c r="C22" s="128" t="n">
        <f aca="false">SUM(C17:C20)</f>
        <v>0</v>
      </c>
      <c r="D22" s="123" t="n">
        <f aca="false">SUM(D17:D21)</f>
        <v>660.474228571429</v>
      </c>
      <c r="E22" s="108"/>
    </row>
    <row r="23" customFormat="false" ht="13.8" hidden="false" customHeight="false" outlineLevel="0" collapsed="false">
      <c r="A23" s="87"/>
      <c r="B23" s="88"/>
      <c r="C23" s="87"/>
      <c r="D23" s="89"/>
      <c r="E23" s="88"/>
    </row>
    <row r="24" customFormat="false" ht="13.8" hidden="false" customHeight="false" outlineLevel="0" collapsed="false">
      <c r="A24" s="115"/>
      <c r="B24" s="116" t="s">
        <v>98</v>
      </c>
      <c r="C24" s="117"/>
      <c r="D24" s="118"/>
      <c r="E24" s="119"/>
    </row>
    <row r="25" customFormat="false" ht="13.8" hidden="false" customHeight="false" outlineLevel="0" collapsed="false">
      <c r="A25" s="120"/>
      <c r="B25" s="121" t="s">
        <v>99</v>
      </c>
      <c r="C25" s="122" t="s">
        <v>30</v>
      </c>
      <c r="D25" s="123" t="s">
        <v>31</v>
      </c>
      <c r="E25" s="121" t="s">
        <v>32</v>
      </c>
    </row>
    <row r="26" customFormat="false" ht="13.8" hidden="false" customHeight="false" outlineLevel="0" collapsed="false">
      <c r="A26" s="124" t="s">
        <v>33</v>
      </c>
      <c r="B26" s="108" t="s">
        <v>100</v>
      </c>
      <c r="C26" s="125" t="n">
        <v>0.2</v>
      </c>
      <c r="D26" s="110" t="n">
        <f aca="false">D13*C26</f>
        <v>372.924</v>
      </c>
      <c r="E26" s="108" t="s">
        <v>101</v>
      </c>
    </row>
    <row r="27" customFormat="false" ht="13.8" hidden="false" customHeight="false" outlineLevel="0" collapsed="false">
      <c r="A27" s="124" t="s">
        <v>36</v>
      </c>
      <c r="B27" s="108" t="s">
        <v>102</v>
      </c>
      <c r="C27" s="125" t="n">
        <v>0.08</v>
      </c>
      <c r="D27" s="110" t="n">
        <f aca="false">D$13*C27</f>
        <v>149.1696</v>
      </c>
      <c r="E27" s="108" t="s">
        <v>103</v>
      </c>
    </row>
    <row r="28" customFormat="false" ht="13.8" hidden="false" customHeight="false" outlineLevel="0" collapsed="false">
      <c r="A28" s="124" t="s">
        <v>43</v>
      </c>
      <c r="B28" s="108" t="s">
        <v>104</v>
      </c>
      <c r="C28" s="125" t="n">
        <v>0.025</v>
      </c>
      <c r="D28" s="110" t="n">
        <f aca="false">D$13*C28</f>
        <v>46.6155</v>
      </c>
      <c r="E28" s="108" t="s">
        <v>105</v>
      </c>
    </row>
    <row r="29" customFormat="false" ht="13.8" hidden="false" customHeight="false" outlineLevel="0" collapsed="false">
      <c r="A29" s="124" t="s">
        <v>95</v>
      </c>
      <c r="B29" s="108" t="s">
        <v>106</v>
      </c>
      <c r="C29" s="125" t="n">
        <v>0.01</v>
      </c>
      <c r="D29" s="110" t="n">
        <f aca="false">D$13*C29</f>
        <v>18.6462</v>
      </c>
      <c r="E29" s="108" t="s">
        <v>107</v>
      </c>
    </row>
    <row r="30" customFormat="false" ht="13.8" hidden="false" customHeight="false" outlineLevel="0" collapsed="false">
      <c r="A30" s="124" t="s">
        <v>108</v>
      </c>
      <c r="B30" s="108" t="s">
        <v>109</v>
      </c>
      <c r="C30" s="125" t="n">
        <v>0.025</v>
      </c>
      <c r="D30" s="110" t="n">
        <f aca="false">D$13*C30</f>
        <v>46.6155</v>
      </c>
      <c r="E30" s="108" t="s">
        <v>110</v>
      </c>
    </row>
    <row r="31" customFormat="false" ht="13.8" hidden="false" customHeight="false" outlineLevel="0" collapsed="false">
      <c r="A31" s="124" t="s">
        <v>111</v>
      </c>
      <c r="B31" s="108" t="s">
        <v>112</v>
      </c>
      <c r="C31" s="125" t="n">
        <v>0.002</v>
      </c>
      <c r="D31" s="110" t="n">
        <f aca="false">D$13*C31</f>
        <v>3.72924</v>
      </c>
      <c r="E31" s="108" t="s">
        <v>113</v>
      </c>
    </row>
    <row r="32" customFormat="false" ht="13.8" hidden="false" customHeight="false" outlineLevel="0" collapsed="false">
      <c r="A32" s="124" t="s">
        <v>114</v>
      </c>
      <c r="B32" s="108" t="s">
        <v>115</v>
      </c>
      <c r="C32" s="125" t="n">
        <v>0.006</v>
      </c>
      <c r="D32" s="110" t="n">
        <f aca="false">D$13*C32</f>
        <v>11.18772</v>
      </c>
      <c r="E32" s="108" t="s">
        <v>116</v>
      </c>
    </row>
    <row r="33" customFormat="false" ht="13.8" hidden="false" customHeight="false" outlineLevel="0" collapsed="false">
      <c r="A33" s="223" t="s">
        <v>117</v>
      </c>
      <c r="B33" s="234" t="s">
        <v>118</v>
      </c>
      <c r="C33" s="235" t="n">
        <v>0.015</v>
      </c>
      <c r="D33" s="236" t="n">
        <f aca="false">D$13*C33</f>
        <v>27.9693</v>
      </c>
      <c r="E33" s="234" t="s">
        <v>119</v>
      </c>
    </row>
    <row r="34" customFormat="false" ht="13.8" hidden="false" customHeight="false" outlineLevel="0" collapsed="false">
      <c r="A34" s="124"/>
      <c r="B34" s="121" t="s">
        <v>120</v>
      </c>
      <c r="C34" s="122" t="n">
        <f aca="false">SUM(C26:C33)</f>
        <v>0.363</v>
      </c>
      <c r="D34" s="123" t="n">
        <f aca="false">SUM(D26:D33)</f>
        <v>676.85706</v>
      </c>
      <c r="E34" s="108"/>
    </row>
    <row r="35" customFormat="false" ht="13.8" hidden="false" customHeight="false" outlineLevel="0" collapsed="false">
      <c r="A35" s="87"/>
      <c r="B35" s="88"/>
      <c r="C35" s="87"/>
      <c r="D35" s="89"/>
      <c r="E35" s="88"/>
    </row>
    <row r="36" customFormat="false" ht="13.8" hidden="false" customHeight="false" outlineLevel="0" collapsed="false">
      <c r="A36" s="115"/>
      <c r="B36" s="116" t="s">
        <v>121</v>
      </c>
      <c r="C36" s="117"/>
      <c r="D36" s="118"/>
      <c r="E36" s="119"/>
    </row>
    <row r="37" customFormat="false" ht="13.8" hidden="false" customHeight="false" outlineLevel="0" collapsed="false">
      <c r="A37" s="120"/>
      <c r="B37" s="121"/>
      <c r="C37" s="122" t="s">
        <v>30</v>
      </c>
      <c r="D37" s="123" t="s">
        <v>31</v>
      </c>
      <c r="E37" s="121" t="s">
        <v>32</v>
      </c>
    </row>
    <row r="38" customFormat="false" ht="13.8" hidden="false" customHeight="false" outlineLevel="0" collapsed="false">
      <c r="A38" s="124" t="s">
        <v>33</v>
      </c>
      <c r="B38" s="108" t="s">
        <v>122</v>
      </c>
      <c r="C38" s="125" t="n">
        <v>0.0833</v>
      </c>
      <c r="D38" s="110" t="n">
        <f aca="false">D$13*C38</f>
        <v>155.322846</v>
      </c>
      <c r="E38" s="108" t="s">
        <v>123</v>
      </c>
    </row>
    <row r="39" customFormat="false" ht="13.8" hidden="false" customHeight="false" outlineLevel="0" collapsed="false">
      <c r="A39" s="124" t="s">
        <v>36</v>
      </c>
      <c r="B39" s="129" t="s">
        <v>124</v>
      </c>
      <c r="C39" s="130" t="n">
        <v>0.0833</v>
      </c>
      <c r="D39" s="110" t="n">
        <f aca="false">D$13*C39</f>
        <v>155.322846</v>
      </c>
      <c r="E39" s="131" t="s">
        <v>125</v>
      </c>
    </row>
    <row r="40" customFormat="false" ht="13.8" hidden="false" customHeight="false" outlineLevel="0" collapsed="false">
      <c r="A40" s="124" t="s">
        <v>43</v>
      </c>
      <c r="B40" s="108" t="s">
        <v>126</v>
      </c>
      <c r="C40" s="125" t="n">
        <v>0.0278</v>
      </c>
      <c r="D40" s="110" t="n">
        <f aca="false">D$13*C40</f>
        <v>51.836436</v>
      </c>
      <c r="E40" s="108" t="s">
        <v>127</v>
      </c>
    </row>
    <row r="41" customFormat="false" ht="13.8" hidden="false" customHeight="false" outlineLevel="0" collapsed="false">
      <c r="A41" s="132"/>
      <c r="B41" s="133" t="s">
        <v>128</v>
      </c>
      <c r="C41" s="134" t="n">
        <f aca="false">SUM(C38:C40)</f>
        <v>0.1944</v>
      </c>
      <c r="D41" s="135" t="n">
        <f aca="false">SUM(D38:D40)</f>
        <v>362.482128</v>
      </c>
      <c r="E41" s="100"/>
    </row>
    <row r="42" customFormat="false" ht="13.8" hidden="false" customHeight="false" outlineLevel="0" collapsed="false">
      <c r="A42" s="136"/>
      <c r="B42" s="100"/>
      <c r="C42" s="137"/>
      <c r="D42" s="102"/>
      <c r="E42" s="138" t="s">
        <v>129</v>
      </c>
    </row>
    <row r="43" customFormat="false" ht="13.8" hidden="false" customHeight="false" outlineLevel="0" collapsed="false">
      <c r="A43" s="217" t="s">
        <v>43</v>
      </c>
      <c r="B43" s="255" t="s">
        <v>130</v>
      </c>
      <c r="C43" s="256" t="n">
        <f aca="false">C41*C34</f>
        <v>0.0705672</v>
      </c>
      <c r="D43" s="257" t="n">
        <f aca="false">D$13*C43</f>
        <v>131.581012464</v>
      </c>
      <c r="E43" s="265" t="s">
        <v>131</v>
      </c>
    </row>
    <row r="44" customFormat="false" ht="13.8" hidden="false" customHeight="false" outlineLevel="0" collapsed="false">
      <c r="A44" s="127"/>
      <c r="B44" s="211" t="s">
        <v>132</v>
      </c>
      <c r="C44" s="212" t="n">
        <f aca="false">SUM(C41:C43)</f>
        <v>0.2649672</v>
      </c>
      <c r="D44" s="213" t="n">
        <f aca="false">SUM(D41:D43)</f>
        <v>494.063140464</v>
      </c>
      <c r="E44" s="108"/>
    </row>
    <row r="45" customFormat="false" ht="13.8" hidden="false" customHeight="false" outlineLevel="0" collapsed="false">
      <c r="A45" s="237"/>
      <c r="B45" s="238"/>
      <c r="C45" s="239"/>
      <c r="D45" s="240"/>
      <c r="E45" s="238"/>
    </row>
    <row r="46" customFormat="false" ht="13.8" hidden="false" customHeight="false" outlineLevel="0" collapsed="false">
      <c r="A46" s="214"/>
      <c r="B46" s="241" t="s">
        <v>133</v>
      </c>
      <c r="C46" s="242"/>
      <c r="D46" s="243"/>
      <c r="E46" s="244"/>
    </row>
    <row r="47" customFormat="false" ht="13.8" hidden="false" customHeight="false" outlineLevel="0" collapsed="false">
      <c r="A47" s="245"/>
      <c r="B47" s="246"/>
      <c r="C47" s="247" t="s">
        <v>30</v>
      </c>
      <c r="D47" s="248" t="s">
        <v>31</v>
      </c>
      <c r="E47" s="246" t="s">
        <v>32</v>
      </c>
    </row>
    <row r="48" customFormat="false" ht="13.8" hidden="false" customHeight="false" outlineLevel="0" collapsed="false">
      <c r="A48" s="220" t="s">
        <v>33</v>
      </c>
      <c r="B48" s="249" t="s">
        <v>134</v>
      </c>
      <c r="C48" s="250" t="n">
        <v>0</v>
      </c>
      <c r="D48" s="251" t="n">
        <f aca="false">D$13*C48</f>
        <v>0</v>
      </c>
      <c r="E48" s="249" t="s">
        <v>135</v>
      </c>
    </row>
    <row r="49" customFormat="false" ht="13.8" hidden="false" customHeight="false" outlineLevel="0" collapsed="false">
      <c r="A49" s="218"/>
      <c r="B49" s="252"/>
      <c r="C49" s="253"/>
      <c r="D49" s="254"/>
      <c r="E49" s="252" t="s">
        <v>136</v>
      </c>
    </row>
    <row r="50" customFormat="false" ht="13.8" hidden="false" customHeight="false" outlineLevel="0" collapsed="false">
      <c r="A50" s="219"/>
      <c r="B50" s="255"/>
      <c r="C50" s="256"/>
      <c r="D50" s="257"/>
      <c r="E50" s="255" t="s">
        <v>137</v>
      </c>
    </row>
    <row r="51" customFormat="false" ht="13.8" hidden="false" customHeight="false" outlineLevel="0" collapsed="false">
      <c r="A51" s="258"/>
      <c r="B51" s="259" t="s">
        <v>128</v>
      </c>
      <c r="C51" s="260" t="n">
        <f aca="false">SUM(C48:C50)</f>
        <v>0</v>
      </c>
      <c r="D51" s="261" t="n">
        <f aca="false">SUM(D48:D50)</f>
        <v>0</v>
      </c>
      <c r="E51" s="252"/>
    </row>
    <row r="52" customFormat="false" ht="13.8" hidden="false" customHeight="false" outlineLevel="0" collapsed="false">
      <c r="A52" s="215"/>
      <c r="B52" s="262"/>
      <c r="C52" s="250"/>
      <c r="D52" s="251"/>
      <c r="E52" s="263" t="s">
        <v>129</v>
      </c>
    </row>
    <row r="53" customFormat="false" ht="13.8" hidden="false" customHeight="false" outlineLevel="0" collapsed="false">
      <c r="A53" s="217" t="s">
        <v>36</v>
      </c>
      <c r="B53" s="264" t="s">
        <v>130</v>
      </c>
      <c r="C53" s="256" t="n">
        <f aca="false">C51*C34</f>
        <v>0</v>
      </c>
      <c r="D53" s="257" t="n">
        <f aca="false">D$13*C53</f>
        <v>0</v>
      </c>
      <c r="E53" s="265"/>
    </row>
    <row r="54" customFormat="false" ht="13.8" hidden="false" customHeight="false" outlineLevel="0" collapsed="false">
      <c r="A54" s="266"/>
      <c r="B54" s="267" t="s">
        <v>138</v>
      </c>
      <c r="C54" s="268" t="n">
        <f aca="false">SUM(C51:C53)</f>
        <v>0</v>
      </c>
      <c r="D54" s="269" t="n">
        <f aca="false">SUM(D51:D53)</f>
        <v>0</v>
      </c>
      <c r="E54" s="234"/>
    </row>
    <row r="55" customFormat="false" ht="13.8" hidden="false" customHeight="false" outlineLevel="0" collapsed="false">
      <c r="A55" s="87"/>
      <c r="B55" s="88"/>
      <c r="C55" s="87"/>
      <c r="D55" s="89"/>
      <c r="E55" s="88"/>
    </row>
    <row r="56" customFormat="false" ht="13.8" hidden="false" customHeight="false" outlineLevel="0" collapsed="false">
      <c r="A56" s="214"/>
      <c r="B56" s="241" t="s">
        <v>139</v>
      </c>
      <c r="C56" s="242"/>
      <c r="D56" s="243"/>
      <c r="E56" s="244"/>
    </row>
    <row r="57" customFormat="false" ht="13.8" hidden="false" customHeight="false" outlineLevel="0" collapsed="false">
      <c r="A57" s="214"/>
      <c r="B57" s="246"/>
      <c r="C57" s="270" t="s">
        <v>30</v>
      </c>
      <c r="D57" s="271" t="s">
        <v>31</v>
      </c>
      <c r="E57" s="272" t="s">
        <v>32</v>
      </c>
    </row>
    <row r="58" customFormat="false" ht="13.8" hidden="false" customHeight="false" outlineLevel="0" collapsed="false">
      <c r="A58" s="215"/>
      <c r="B58" s="249"/>
      <c r="C58" s="220"/>
      <c r="D58" s="273"/>
      <c r="E58" s="274" t="s">
        <v>140</v>
      </c>
    </row>
    <row r="59" customFormat="false" ht="13.8" hidden="false" customHeight="false" outlineLevel="0" collapsed="false">
      <c r="A59" s="216" t="s">
        <v>33</v>
      </c>
      <c r="B59" s="252" t="s">
        <v>141</v>
      </c>
      <c r="C59" s="253" t="n">
        <f aca="false">5%*8.33%</f>
        <v>0.004165</v>
      </c>
      <c r="D59" s="275" t="n">
        <f aca="false">D$13*C59</f>
        <v>7.7661423</v>
      </c>
      <c r="E59" s="274" t="s">
        <v>142</v>
      </c>
    </row>
    <row r="60" customFormat="false" ht="13.8" hidden="false" customHeight="false" outlineLevel="0" collapsed="false">
      <c r="A60" s="217"/>
      <c r="B60" s="255"/>
      <c r="C60" s="256"/>
      <c r="D60" s="276"/>
      <c r="E60" s="265" t="s">
        <v>143</v>
      </c>
    </row>
    <row r="61" customFormat="false" ht="13.8" hidden="false" customHeight="false" outlineLevel="0" collapsed="false">
      <c r="A61" s="218"/>
      <c r="B61" s="252"/>
      <c r="C61" s="253"/>
      <c r="D61" s="254"/>
      <c r="E61" s="263" t="s">
        <v>144</v>
      </c>
    </row>
    <row r="62" customFormat="false" ht="13.8" hidden="false" customHeight="false" outlineLevel="0" collapsed="false">
      <c r="A62" s="219" t="s">
        <v>36</v>
      </c>
      <c r="B62" s="255" t="s">
        <v>145</v>
      </c>
      <c r="C62" s="256" t="n">
        <f aca="false">C59*8%</f>
        <v>0.0003332</v>
      </c>
      <c r="D62" s="257" t="n">
        <f aca="false">D$13*C62</f>
        <v>0.621291384</v>
      </c>
      <c r="E62" s="265" t="s">
        <v>146</v>
      </c>
    </row>
    <row r="63" customFormat="false" ht="13.8" hidden="false" customHeight="false" outlineLevel="0" collapsed="false">
      <c r="A63" s="220"/>
      <c r="B63" s="249" t="s">
        <v>147</v>
      </c>
      <c r="C63" s="250"/>
      <c r="D63" s="251"/>
      <c r="E63" s="249" t="s">
        <v>148</v>
      </c>
    </row>
    <row r="64" customFormat="false" ht="13.8" hidden="false" customHeight="false" outlineLevel="0" collapsed="false">
      <c r="A64" s="219" t="s">
        <v>43</v>
      </c>
      <c r="B64" s="255" t="s">
        <v>149</v>
      </c>
      <c r="C64" s="256" t="n">
        <v>0.02</v>
      </c>
      <c r="D64" s="257" t="n">
        <f aca="false">D$13*C64</f>
        <v>37.2924</v>
      </c>
      <c r="E64" s="255"/>
    </row>
    <row r="65" customFormat="false" ht="13.8" hidden="false" customHeight="false" outlineLevel="0" collapsed="false">
      <c r="A65" s="220"/>
      <c r="B65" s="249"/>
      <c r="C65" s="277"/>
      <c r="D65" s="251"/>
      <c r="E65" s="263" t="s">
        <v>150</v>
      </c>
    </row>
    <row r="66" customFormat="false" ht="13.8" hidden="false" customHeight="false" outlineLevel="0" collapsed="false">
      <c r="A66" s="218" t="s">
        <v>95</v>
      </c>
      <c r="B66" s="252" t="s">
        <v>151</v>
      </c>
      <c r="C66" s="278" t="n">
        <f aca="false">(7/30)/12</f>
        <v>0.0194444444444444</v>
      </c>
      <c r="D66" s="254" t="n">
        <f aca="false">D$13*C66</f>
        <v>36.2565</v>
      </c>
      <c r="E66" s="274" t="s">
        <v>152</v>
      </c>
    </row>
    <row r="67" customFormat="false" ht="13.8" hidden="false" customHeight="false" outlineLevel="0" collapsed="false">
      <c r="A67" s="219"/>
      <c r="B67" s="252"/>
      <c r="C67" s="279"/>
      <c r="D67" s="257"/>
      <c r="E67" s="274" t="s">
        <v>153</v>
      </c>
    </row>
    <row r="68" customFormat="false" ht="13.8" hidden="false" customHeight="false" outlineLevel="0" collapsed="false">
      <c r="A68" s="216" t="s">
        <v>108</v>
      </c>
      <c r="B68" s="249" t="s">
        <v>130</v>
      </c>
      <c r="C68" s="280" t="n">
        <f aca="false">C66*C34</f>
        <v>0.00705833333333333</v>
      </c>
      <c r="D68" s="254" t="n">
        <f aca="false">D$13*C68</f>
        <v>13.1611095</v>
      </c>
      <c r="E68" s="249" t="s">
        <v>154</v>
      </c>
    </row>
    <row r="69" customFormat="false" ht="13.8" hidden="false" customHeight="false" outlineLevel="0" collapsed="false">
      <c r="A69" s="216"/>
      <c r="B69" s="255"/>
      <c r="C69" s="280"/>
      <c r="D69" s="281"/>
      <c r="E69" s="255" t="s">
        <v>155</v>
      </c>
    </row>
    <row r="70" customFormat="false" ht="13.8" hidden="false" customHeight="false" outlineLevel="0" collapsed="false">
      <c r="A70" s="220"/>
      <c r="B70" s="249" t="s">
        <v>147</v>
      </c>
      <c r="C70" s="250"/>
      <c r="D70" s="251"/>
      <c r="E70" s="252" t="s">
        <v>148</v>
      </c>
    </row>
    <row r="71" customFormat="false" ht="13.8" hidden="false" customHeight="false" outlineLevel="0" collapsed="false">
      <c r="A71" s="219" t="s">
        <v>111</v>
      </c>
      <c r="B71" s="255" t="s">
        <v>156</v>
      </c>
      <c r="C71" s="256" t="n">
        <v>0.02</v>
      </c>
      <c r="D71" s="257" t="n">
        <f aca="false">D$13*C71</f>
        <v>37.2924</v>
      </c>
      <c r="E71" s="255"/>
    </row>
    <row r="72" customFormat="false" ht="13.8" hidden="false" customHeight="false" outlineLevel="0" collapsed="false">
      <c r="A72" s="221"/>
      <c r="B72" s="282" t="s">
        <v>157</v>
      </c>
      <c r="C72" s="283" t="n">
        <f aca="false">SUM(C59:C71)</f>
        <v>0.0710009777777778</v>
      </c>
      <c r="D72" s="284" t="n">
        <f aca="false">SUM(D59:D71)</f>
        <v>132.389843184</v>
      </c>
      <c r="E72" s="234"/>
    </row>
    <row r="73" customFormat="false" ht="13.8" hidden="false" customHeight="false" outlineLevel="0" collapsed="false">
      <c r="A73" s="237"/>
      <c r="B73" s="238"/>
      <c r="C73" s="239"/>
      <c r="D73" s="240"/>
      <c r="E73" s="238"/>
    </row>
    <row r="74" customFormat="false" ht="13.8" hidden="false" customHeight="false" outlineLevel="0" collapsed="false">
      <c r="A74" s="214"/>
      <c r="B74" s="241" t="s">
        <v>158</v>
      </c>
      <c r="C74" s="242"/>
      <c r="D74" s="243"/>
      <c r="E74" s="244"/>
    </row>
    <row r="75" customFormat="false" ht="13.8" hidden="false" customHeight="false" outlineLevel="0" collapsed="false">
      <c r="A75" s="338"/>
      <c r="B75" s="295"/>
      <c r="C75" s="339" t="s">
        <v>30</v>
      </c>
      <c r="D75" s="271" t="s">
        <v>31</v>
      </c>
      <c r="E75" s="295" t="s">
        <v>32</v>
      </c>
    </row>
    <row r="76" customFormat="false" ht="13.8" hidden="false" customHeight="false" outlineLevel="0" collapsed="false">
      <c r="A76" s="218"/>
      <c r="B76" s="252"/>
      <c r="C76" s="253"/>
      <c r="D76" s="254"/>
      <c r="E76" s="263" t="s">
        <v>144</v>
      </c>
    </row>
    <row r="77" customFormat="false" ht="13.8" hidden="false" customHeight="false" outlineLevel="0" collapsed="false">
      <c r="A77" s="218" t="s">
        <v>33</v>
      </c>
      <c r="B77" s="252" t="s">
        <v>160</v>
      </c>
      <c r="C77" s="253" t="n">
        <f aca="false">(5/30)/12</f>
        <v>0.0138888888888889</v>
      </c>
      <c r="D77" s="254" t="n">
        <f aca="false">D$13*C77</f>
        <v>25.8975</v>
      </c>
      <c r="E77" s="274" t="s">
        <v>161</v>
      </c>
    </row>
    <row r="78" customFormat="false" ht="13.8" hidden="false" customHeight="false" outlineLevel="0" collapsed="false">
      <c r="A78" s="215"/>
      <c r="B78" s="249"/>
      <c r="C78" s="285"/>
      <c r="D78" s="251"/>
      <c r="E78" s="249" t="s">
        <v>162</v>
      </c>
    </row>
    <row r="79" customFormat="false" ht="13.8" hidden="false" customHeight="false" outlineLevel="0" collapsed="false">
      <c r="A79" s="216" t="s">
        <v>36</v>
      </c>
      <c r="B79" s="252" t="s">
        <v>163</v>
      </c>
      <c r="C79" s="280" t="n">
        <v>0.00021</v>
      </c>
      <c r="D79" s="254" t="n">
        <f aca="false">D$13*C79</f>
        <v>0.3915702</v>
      </c>
      <c r="E79" s="252" t="s">
        <v>164</v>
      </c>
    </row>
    <row r="80" customFormat="false" ht="13.8" hidden="false" customHeight="false" outlineLevel="0" collapsed="false">
      <c r="A80" s="217"/>
      <c r="B80" s="255"/>
      <c r="C80" s="286"/>
      <c r="D80" s="257"/>
      <c r="E80" s="255" t="s">
        <v>165</v>
      </c>
    </row>
    <row r="81" customFormat="false" ht="13.8" hidden="false" customHeight="false" outlineLevel="0" collapsed="false">
      <c r="A81" s="218"/>
      <c r="B81" s="252"/>
      <c r="C81" s="278"/>
      <c r="D81" s="254"/>
      <c r="E81" s="181" t="s">
        <v>166</v>
      </c>
    </row>
    <row r="82" customFormat="false" ht="13.8" hidden="false" customHeight="false" outlineLevel="0" collapsed="false">
      <c r="A82" s="218" t="s">
        <v>43</v>
      </c>
      <c r="B82" s="252" t="s">
        <v>167</v>
      </c>
      <c r="C82" s="278" t="n">
        <f aca="false">(3/30)/12</f>
        <v>0.00833333333333333</v>
      </c>
      <c r="D82" s="254" t="n">
        <f aca="false">D$13*C82</f>
        <v>15.5385</v>
      </c>
      <c r="E82" s="274" t="s">
        <v>168</v>
      </c>
    </row>
    <row r="83" customFormat="false" ht="13.8" hidden="false" customHeight="false" outlineLevel="0" collapsed="false">
      <c r="A83" s="219"/>
      <c r="B83" s="252"/>
      <c r="C83" s="279"/>
      <c r="D83" s="257"/>
      <c r="E83" s="274" t="s">
        <v>169</v>
      </c>
    </row>
    <row r="84" customFormat="false" ht="13.8" hidden="false" customHeight="false" outlineLevel="0" collapsed="false">
      <c r="A84" s="216" t="s">
        <v>95</v>
      </c>
      <c r="B84" s="249" t="s">
        <v>170</v>
      </c>
      <c r="C84" s="280" t="n">
        <f aca="false">(15/30)/12*0.1</f>
        <v>0.00416666666666667</v>
      </c>
      <c r="D84" s="254" t="n">
        <f aca="false">D$13*C84</f>
        <v>7.76925</v>
      </c>
      <c r="E84" s="249" t="s">
        <v>171</v>
      </c>
    </row>
    <row r="85" customFormat="false" ht="13.8" hidden="false" customHeight="false" outlineLevel="0" collapsed="false">
      <c r="A85" s="216"/>
      <c r="B85" s="255"/>
      <c r="C85" s="280"/>
      <c r="D85" s="281"/>
      <c r="E85" s="255" t="s">
        <v>172</v>
      </c>
    </row>
    <row r="86" customFormat="false" ht="13.8" hidden="false" customHeight="false" outlineLevel="0" collapsed="false">
      <c r="A86" s="221"/>
      <c r="B86" s="282" t="s">
        <v>49</v>
      </c>
      <c r="C86" s="283" t="n">
        <f aca="false">SUM(C76:C85)</f>
        <v>0.0265988888888889</v>
      </c>
      <c r="D86" s="284" t="n">
        <f aca="false">SUM(D76:D85)</f>
        <v>49.5968202</v>
      </c>
      <c r="E86" s="234"/>
    </row>
    <row r="87" customFormat="false" ht="13.8" hidden="false" customHeight="false" outlineLevel="0" collapsed="false">
      <c r="A87" s="223" t="s">
        <v>108</v>
      </c>
      <c r="B87" s="234" t="s">
        <v>173</v>
      </c>
      <c r="C87" s="250" t="n">
        <f aca="false">C86*C34</f>
        <v>0.00965539666666667</v>
      </c>
      <c r="D87" s="254" t="n">
        <f aca="false">D$13*C87</f>
        <v>18.0036457326</v>
      </c>
      <c r="E87" s="249" t="s">
        <v>174</v>
      </c>
    </row>
    <row r="88" customFormat="false" ht="13.8" hidden="false" customHeight="false" outlineLevel="0" collapsed="false">
      <c r="A88" s="287"/>
      <c r="B88" s="288" t="s">
        <v>175</v>
      </c>
      <c r="C88" s="287"/>
      <c r="D88" s="289" t="n">
        <f aca="false">SUM(D86:D87)</f>
        <v>67.6004659326</v>
      </c>
      <c r="E88" s="255" t="s">
        <v>176</v>
      </c>
    </row>
    <row r="89" customFormat="false" ht="13.8" hidden="false" customHeight="false" outlineLevel="0" collapsed="false">
      <c r="A89" s="237"/>
      <c r="B89" s="232"/>
      <c r="C89" s="237"/>
      <c r="D89" s="233"/>
      <c r="E89" s="238"/>
    </row>
    <row r="90" customFormat="false" ht="13.8" hidden="false" customHeight="false" outlineLevel="0" collapsed="false">
      <c r="A90" s="124"/>
      <c r="B90" s="121" t="s">
        <v>177</v>
      </c>
      <c r="C90" s="122"/>
      <c r="D90" s="123" t="n">
        <f aca="false">D88+D72+D54+D44+D34+D22+D13</f>
        <v>3896.00473815203</v>
      </c>
      <c r="E90" s="108"/>
    </row>
    <row r="91" customFormat="false" ht="13.8" hidden="false" customHeight="false" outlineLevel="0" collapsed="false">
      <c r="A91" s="237"/>
      <c r="B91" s="232"/>
      <c r="C91" s="290"/>
      <c r="D91" s="233"/>
      <c r="E91" s="238"/>
    </row>
    <row r="92" customFormat="false" ht="15" hidden="false" customHeight="false" outlineLevel="0" collapsed="false">
      <c r="A92" s="237"/>
      <c r="B92" s="121" t="s">
        <v>178</v>
      </c>
      <c r="C92" s="122"/>
      <c r="D92" s="291" t="s">
        <v>223</v>
      </c>
      <c r="E92" s="292" t="n">
        <f aca="false">D90*D92</f>
        <v>7792.00947630406</v>
      </c>
    </row>
    <row r="93" customFormat="false" ht="13.8" hidden="false" customHeight="false" outlineLevel="0" collapsed="false">
      <c r="A93" s="87"/>
      <c r="B93" s="88"/>
      <c r="C93" s="87"/>
      <c r="D93" s="89"/>
      <c r="E93" s="88"/>
    </row>
    <row r="94" customFormat="false" ht="13.8" hidden="false" customHeight="false" outlineLevel="0" collapsed="false">
      <c r="A94" s="115"/>
      <c r="B94" s="116" t="s">
        <v>29</v>
      </c>
      <c r="C94" s="117"/>
      <c r="D94" s="118"/>
      <c r="E94" s="119"/>
    </row>
    <row r="95" customFormat="false" ht="13.8" hidden="false" customHeight="false" outlineLevel="0" collapsed="false">
      <c r="A95" s="91"/>
      <c r="B95" s="90"/>
      <c r="C95" s="313" t="s">
        <v>30</v>
      </c>
      <c r="D95" s="92" t="s">
        <v>31</v>
      </c>
      <c r="E95" s="86" t="s">
        <v>32</v>
      </c>
    </row>
    <row r="96" customFormat="false" ht="13.8" hidden="false" customHeight="false" outlineLevel="0" collapsed="false">
      <c r="A96" s="350" t="s">
        <v>33</v>
      </c>
      <c r="B96" s="351" t="s">
        <v>34</v>
      </c>
      <c r="C96" s="352" t="n">
        <v>0.0585</v>
      </c>
      <c r="D96" s="353" t="n">
        <f aca="false">E92*C96</f>
        <v>455.832554363787</v>
      </c>
      <c r="E96" s="100" t="s">
        <v>261</v>
      </c>
    </row>
    <row r="97" customFormat="false" ht="13.8" hidden="false" customHeight="false" outlineLevel="0" collapsed="false">
      <c r="A97" s="355" t="s">
        <v>36</v>
      </c>
      <c r="B97" s="351" t="s">
        <v>37</v>
      </c>
      <c r="C97" s="352" t="n">
        <v>0.048</v>
      </c>
      <c r="D97" s="356" t="n">
        <f aca="false">(E92)*C97</f>
        <v>374.016454862595</v>
      </c>
      <c r="E97" s="344" t="s">
        <v>38</v>
      </c>
    </row>
    <row r="98" customFormat="false" ht="13.8" hidden="false" customHeight="false" outlineLevel="0" collapsed="false">
      <c r="A98" s="99"/>
      <c r="B98" s="133" t="s">
        <v>39</v>
      </c>
      <c r="C98" s="343"/>
      <c r="D98" s="135" t="n">
        <f aca="false">SUM(D96:D97)</f>
        <v>829.849009226382</v>
      </c>
    </row>
    <row r="99" customFormat="false" ht="13.8" hidden="false" customHeight="false" outlineLevel="0" collapsed="false">
      <c r="A99" s="127" t="s">
        <v>180</v>
      </c>
      <c r="B99" s="357" t="s">
        <v>204</v>
      </c>
      <c r="C99" s="347"/>
      <c r="D99" s="348"/>
      <c r="E99" s="349"/>
    </row>
    <row r="100" customFormat="false" ht="13.8" hidden="false" customHeight="false" outlineLevel="0" collapsed="false">
      <c r="A100" s="237"/>
      <c r="B100" s="232"/>
      <c r="C100" s="239"/>
      <c r="D100" s="233"/>
      <c r="E100" s="310"/>
    </row>
    <row r="101" customFormat="false" ht="13.8" hidden="false" customHeight="false" outlineLevel="0" collapsed="false">
      <c r="A101" s="93"/>
      <c r="B101" s="94" t="s">
        <v>41</v>
      </c>
      <c r="C101" s="308"/>
      <c r="D101" s="92" t="n">
        <f aca="false">E92+D98</f>
        <v>8621.85848553044</v>
      </c>
      <c r="E101" s="309"/>
    </row>
    <row r="102" customFormat="false" ht="13.8" hidden="false" customHeight="false" outlineLevel="0" collapsed="false">
      <c r="A102" s="237"/>
      <c r="B102" s="238"/>
      <c r="C102" s="239"/>
      <c r="D102" s="240"/>
      <c r="E102" s="310"/>
    </row>
    <row r="103" customFormat="false" ht="13.8" hidden="false" customHeight="false" outlineLevel="0" collapsed="false">
      <c r="A103" s="115"/>
      <c r="B103" s="116" t="s">
        <v>42</v>
      </c>
      <c r="C103" s="311"/>
      <c r="D103" s="312"/>
      <c r="E103" s="204"/>
    </row>
    <row r="104" customFormat="false" ht="13.8" hidden="false" customHeight="false" outlineLevel="0" collapsed="false">
      <c r="A104" s="91"/>
      <c r="B104" s="90"/>
      <c r="C104" s="313" t="s">
        <v>30</v>
      </c>
      <c r="D104" s="314" t="s">
        <v>31</v>
      </c>
      <c r="E104" s="86" t="s">
        <v>32</v>
      </c>
    </row>
    <row r="105" customFormat="false" ht="13.8" hidden="false" customHeight="false" outlineLevel="0" collapsed="false">
      <c r="A105" s="194" t="s">
        <v>43</v>
      </c>
      <c r="B105" s="129" t="s">
        <v>44</v>
      </c>
      <c r="C105" s="130"/>
      <c r="D105" s="110"/>
      <c r="E105" s="315" t="s">
        <v>45</v>
      </c>
    </row>
    <row r="106" customFormat="false" ht="13.8" hidden="false" customHeight="false" outlineLevel="0" collapsed="false">
      <c r="A106" s="223"/>
      <c r="B106" s="234" t="s">
        <v>46</v>
      </c>
      <c r="C106" s="235" t="n">
        <v>0.0122</v>
      </c>
      <c r="D106" s="236" t="n">
        <f aca="false">$D$101*C106</f>
        <v>105.186673523471</v>
      </c>
      <c r="E106" s="104"/>
    </row>
    <row r="107" customFormat="false" ht="13.8" hidden="false" customHeight="false" outlineLevel="0" collapsed="false">
      <c r="A107" s="223"/>
      <c r="B107" s="234" t="s">
        <v>47</v>
      </c>
      <c r="C107" s="235" t="n">
        <v>0.061</v>
      </c>
      <c r="D107" s="236" t="n">
        <f aca="false">$D$101*C107</f>
        <v>525.933367617357</v>
      </c>
      <c r="E107" s="104"/>
    </row>
    <row r="108" customFormat="false" ht="13.8" hidden="false" customHeight="false" outlineLevel="0" collapsed="false">
      <c r="A108" s="223"/>
      <c r="B108" s="234" t="s">
        <v>205</v>
      </c>
      <c r="C108" s="235" t="n">
        <v>0</v>
      </c>
      <c r="D108" s="236" t="n">
        <f aca="false">$D$101*C108</f>
        <v>0</v>
      </c>
      <c r="E108" s="104"/>
    </row>
    <row r="109" customFormat="false" ht="13.8" hidden="false" customHeight="false" outlineLevel="0" collapsed="false">
      <c r="A109" s="223"/>
      <c r="B109" s="234" t="s">
        <v>206</v>
      </c>
      <c r="C109" s="235" t="n">
        <v>0</v>
      </c>
      <c r="D109" s="236" t="n">
        <f aca="false">$D$101*C109</f>
        <v>0</v>
      </c>
      <c r="E109" s="104"/>
    </row>
    <row r="110" customFormat="false" ht="13.8" hidden="false" customHeight="false" outlineLevel="0" collapsed="false">
      <c r="A110" s="223"/>
      <c r="B110" s="234" t="s">
        <v>48</v>
      </c>
      <c r="C110" s="235" t="n">
        <v>0.03</v>
      </c>
      <c r="D110" s="236" t="n">
        <f aca="false">$D$101*C110</f>
        <v>258.655754565913</v>
      </c>
      <c r="E110" s="104"/>
    </row>
    <row r="111" customFormat="false" ht="13.8" hidden="false" customHeight="false" outlineLevel="0" collapsed="false">
      <c r="A111" s="223"/>
      <c r="B111" s="234"/>
      <c r="C111" s="235" t="n">
        <v>0</v>
      </c>
      <c r="D111" s="236" t="n">
        <f aca="false">D101*C111</f>
        <v>0</v>
      </c>
      <c r="E111" s="104"/>
    </row>
    <row r="112" customFormat="false" ht="13.8" hidden="false" customHeight="false" outlineLevel="0" collapsed="false">
      <c r="A112" s="120"/>
      <c r="B112" s="121" t="s">
        <v>49</v>
      </c>
      <c r="C112" s="122" t="n">
        <f aca="false">SUM(C106:C111)</f>
        <v>0.1032</v>
      </c>
      <c r="D112" s="123" t="n">
        <f aca="false">SUM(D106:D111)</f>
        <v>889.775795706741</v>
      </c>
      <c r="E112" s="129"/>
    </row>
    <row r="113" customFormat="false" ht="13.8" hidden="false" customHeight="false" outlineLevel="0" collapsed="false">
      <c r="A113" s="124"/>
      <c r="B113" s="108"/>
      <c r="C113" s="137"/>
      <c r="D113" s="106"/>
      <c r="E113" s="108"/>
    </row>
    <row r="114" customFormat="false" ht="13.8" hidden="false" customHeight="false" outlineLevel="0" collapsed="false">
      <c r="A114" s="124"/>
      <c r="B114" s="121" t="s">
        <v>50</v>
      </c>
      <c r="C114" s="124"/>
      <c r="D114" s="123" t="n">
        <f aca="false">D112+D101</f>
        <v>9511.63428123718</v>
      </c>
      <c r="E114" s="108"/>
    </row>
    <row r="115" customFormat="false" ht="13.8" hidden="false" customHeight="false" outlineLevel="0" collapsed="false">
      <c r="A115" s="124"/>
      <c r="B115" s="121"/>
      <c r="C115" s="124"/>
      <c r="D115" s="123"/>
      <c r="E115" s="108"/>
    </row>
    <row r="116" customFormat="false" ht="13.8" hidden="false" customHeight="false" outlineLevel="0" collapsed="false">
      <c r="A116" s="124"/>
      <c r="B116" s="121"/>
      <c r="C116" s="124"/>
      <c r="D116" s="123"/>
      <c r="E116" s="108"/>
    </row>
    <row r="117" customFormat="false" ht="13.8" hidden="false" customHeight="false" outlineLevel="0" collapsed="false">
      <c r="A117" s="124"/>
      <c r="B117" s="121" t="s">
        <v>51</v>
      </c>
      <c r="C117" s="124" t="n">
        <v>12</v>
      </c>
      <c r="D117" s="123" t="n">
        <f aca="false">D114*C117</f>
        <v>114139.611374846</v>
      </c>
      <c r="E117" s="108"/>
    </row>
    <row r="118" customFormat="false" ht="13.8" hidden="false" customHeight="false" outlineLevel="0" collapsed="false">
      <c r="A118" s="124"/>
      <c r="B118" s="121"/>
      <c r="C118" s="124"/>
      <c r="D118" s="123"/>
      <c r="E118" s="108"/>
    </row>
    <row r="119" customFormat="false" ht="13.8" hidden="false" customHeight="false" outlineLevel="0" collapsed="false">
      <c r="A119" s="124"/>
      <c r="B119" s="121"/>
      <c r="C119" s="124"/>
      <c r="D119" s="123"/>
      <c r="E119" s="108"/>
    </row>
    <row r="120" customFormat="false" ht="13.8" hidden="false" customHeight="false" outlineLevel="0" collapsed="false">
      <c r="A120" s="80"/>
      <c r="C120" s="80"/>
      <c r="D120" s="80"/>
    </row>
    <row r="121" customFormat="false" ht="13.8" hidden="false" customHeight="false" outlineLevel="0" collapsed="false">
      <c r="A121" s="80"/>
      <c r="C121" s="80"/>
      <c r="D121" s="80"/>
    </row>
    <row r="122" customFormat="false" ht="13.8" hidden="false" customHeight="false" outlineLevel="0" collapsed="false">
      <c r="A122" s="80"/>
      <c r="C122" s="80"/>
      <c r="D122" s="80"/>
    </row>
    <row r="123" customFormat="false" ht="13.8" hidden="false" customHeight="false" outlineLevel="0" collapsed="false">
      <c r="A123" s="80"/>
      <c r="C123" s="80"/>
      <c r="D123" s="80"/>
    </row>
    <row r="124" customFormat="false" ht="13.8" hidden="false" customHeight="false" outlineLevel="0" collapsed="false">
      <c r="A124" s="80"/>
      <c r="C124" s="80"/>
      <c r="D124" s="80"/>
    </row>
    <row r="125" customFormat="false" ht="13.8" hidden="false" customHeight="false" outlineLevel="0" collapsed="false">
      <c r="A125" s="80"/>
      <c r="C125" s="80"/>
      <c r="D125" s="80"/>
    </row>
    <row r="126" customFormat="false" ht="13.8" hidden="false" customHeight="false" outlineLevel="0" collapsed="false">
      <c r="A126" s="80"/>
      <c r="C126" s="80"/>
      <c r="D126" s="80"/>
    </row>
    <row r="127" customFormat="false" ht="13.8" hidden="false" customHeight="false" outlineLevel="0" collapsed="false">
      <c r="A127" s="80"/>
      <c r="C127" s="80"/>
      <c r="D127" s="80"/>
    </row>
    <row r="128" customFormat="false" ht="13.8" hidden="false" customHeight="false" outlineLevel="0" collapsed="false">
      <c r="A128" s="80"/>
      <c r="C128" s="80"/>
      <c r="D128" s="80"/>
    </row>
    <row r="129" customFormat="false" ht="13.8" hidden="false" customHeight="false" outlineLevel="0" collapsed="false">
      <c r="A129" s="80"/>
      <c r="C129" s="80"/>
      <c r="D129" s="80"/>
    </row>
    <row r="130" customFormat="false" ht="13.8" hidden="false" customHeight="false" outlineLevel="0" collapsed="false">
      <c r="A130" s="80"/>
      <c r="C130" s="80"/>
      <c r="D130" s="80"/>
    </row>
    <row r="131" customFormat="false" ht="13.8" hidden="false" customHeight="false" outlineLevel="0" collapsed="false">
      <c r="A131" s="80"/>
      <c r="C131" s="80"/>
      <c r="D131" s="80"/>
    </row>
    <row r="132" customFormat="false" ht="13.8" hidden="false" customHeight="false" outlineLevel="0" collapsed="false">
      <c r="A132" s="80"/>
      <c r="C132" s="80"/>
      <c r="D132" s="80"/>
    </row>
    <row r="133" customFormat="false" ht="13.8" hidden="false" customHeight="false" outlineLevel="0" collapsed="false">
      <c r="A133" s="80"/>
      <c r="C133" s="80"/>
      <c r="D133" s="80"/>
    </row>
    <row r="134" customFormat="false" ht="13.8" hidden="false" customHeight="false" outlineLevel="0" collapsed="false">
      <c r="A134" s="80"/>
      <c r="C134" s="80"/>
      <c r="D134" s="80"/>
    </row>
    <row r="135" customFormat="false" ht="13.8" hidden="false" customHeight="false" outlineLevel="0" collapsed="false">
      <c r="A135" s="80"/>
      <c r="C135" s="80"/>
      <c r="D135" s="80"/>
    </row>
    <row r="136" customFormat="false" ht="13.8" hidden="false" customHeight="false" outlineLevel="0" collapsed="false">
      <c r="A136" s="80"/>
      <c r="C136" s="80"/>
      <c r="D136" s="80"/>
    </row>
    <row r="137" customFormat="false" ht="13.8" hidden="false" customHeight="false" outlineLevel="0" collapsed="false">
      <c r="A137" s="80"/>
      <c r="C137" s="80"/>
      <c r="D137" s="80"/>
    </row>
    <row r="138" customFormat="false" ht="13.8" hidden="false" customHeight="false" outlineLevel="0" collapsed="false">
      <c r="A138" s="80"/>
      <c r="C138" s="80"/>
      <c r="D138" s="80"/>
    </row>
    <row r="139" customFormat="false" ht="13.8" hidden="false" customHeight="false" outlineLevel="0" collapsed="false">
      <c r="A139" s="80"/>
      <c r="C139" s="80"/>
      <c r="D139" s="80"/>
    </row>
    <row r="140" customFormat="false" ht="13.8" hidden="false" customHeight="false" outlineLevel="0" collapsed="false">
      <c r="A140" s="80"/>
      <c r="C140" s="80"/>
      <c r="D140" s="80"/>
    </row>
    <row r="141" customFormat="false" ht="13.8" hidden="false" customHeight="false" outlineLevel="0" collapsed="false">
      <c r="A141" s="80"/>
      <c r="C141" s="80"/>
      <c r="D141" s="80"/>
    </row>
    <row r="142" customFormat="false" ht="13.8" hidden="false" customHeight="false" outlineLevel="0" collapsed="false">
      <c r="A142" s="80"/>
      <c r="C142" s="80"/>
      <c r="D142" s="80"/>
    </row>
    <row r="143" customFormat="false" ht="13.8" hidden="false" customHeight="false" outlineLevel="0" collapsed="false">
      <c r="A143" s="80"/>
      <c r="C143" s="80"/>
      <c r="D143" s="80"/>
    </row>
    <row r="144" customFormat="false" ht="13.8" hidden="false" customHeight="false" outlineLevel="0" collapsed="false">
      <c r="A144" s="80"/>
      <c r="C144" s="80"/>
      <c r="D144" s="80"/>
    </row>
    <row r="145" customFormat="false" ht="13.8" hidden="false" customHeight="false" outlineLevel="0" collapsed="false">
      <c r="A145" s="80"/>
      <c r="C145" s="80"/>
      <c r="D145" s="80"/>
    </row>
    <row r="146" customFormat="false" ht="13.8" hidden="false" customHeight="false" outlineLevel="0" collapsed="false">
      <c r="A146" s="80"/>
      <c r="C146" s="80"/>
      <c r="D146" s="80"/>
    </row>
    <row r="147" customFormat="false" ht="13.8" hidden="false" customHeight="false" outlineLevel="0" collapsed="false">
      <c r="A147" s="80"/>
      <c r="C147" s="80"/>
      <c r="D147" s="80"/>
    </row>
    <row r="148" customFormat="false" ht="13.8" hidden="false" customHeight="false" outlineLevel="0" collapsed="false">
      <c r="A148" s="80"/>
      <c r="C148" s="80"/>
      <c r="D148" s="80"/>
    </row>
    <row r="149" customFormat="false" ht="13.8" hidden="false" customHeight="false" outlineLevel="0" collapsed="false">
      <c r="A149" s="80"/>
      <c r="C149" s="80"/>
      <c r="D149" s="80"/>
    </row>
    <row r="150" customFormat="false" ht="13.8" hidden="false" customHeight="false" outlineLevel="0" collapsed="false">
      <c r="A150" s="80"/>
      <c r="C150" s="80"/>
      <c r="D150" s="80"/>
    </row>
    <row r="151" customFormat="false" ht="13.8" hidden="false" customHeight="false" outlineLevel="0" collapsed="false">
      <c r="A151" s="80"/>
      <c r="C151" s="80"/>
      <c r="D151" s="80"/>
    </row>
    <row r="152" customFormat="false" ht="13.8" hidden="false" customHeight="false" outlineLevel="0" collapsed="false">
      <c r="A152" s="80"/>
      <c r="C152" s="80"/>
      <c r="D152" s="80"/>
    </row>
    <row r="153" customFormat="false" ht="13.8" hidden="false" customHeight="false" outlineLevel="0" collapsed="false">
      <c r="A153" s="80"/>
      <c r="C153" s="80"/>
      <c r="D153" s="80"/>
    </row>
    <row r="154" customFormat="false" ht="13.8" hidden="false" customHeight="false" outlineLevel="0" collapsed="false">
      <c r="A154" s="80"/>
      <c r="C154" s="80"/>
      <c r="D154" s="80"/>
    </row>
    <row r="155" customFormat="false" ht="13.8" hidden="false" customHeight="false" outlineLevel="0" collapsed="false">
      <c r="A155" s="80"/>
      <c r="C155" s="80"/>
      <c r="D155" s="80"/>
    </row>
    <row r="156" customFormat="false" ht="13.8" hidden="false" customHeight="false" outlineLevel="0" collapsed="false">
      <c r="A156" s="80"/>
      <c r="C156" s="80"/>
      <c r="D156" s="80"/>
    </row>
    <row r="157" customFormat="false" ht="13.8" hidden="false" customHeight="false" outlineLevel="0" collapsed="false">
      <c r="A157" s="80"/>
      <c r="C157" s="80"/>
      <c r="D157" s="80"/>
    </row>
    <row r="158" customFormat="false" ht="13.8" hidden="false" customHeight="false" outlineLevel="0" collapsed="false">
      <c r="A158" s="80"/>
      <c r="C158" s="80"/>
      <c r="D158" s="80"/>
    </row>
    <row r="159" customFormat="false" ht="13.8" hidden="false" customHeight="false" outlineLevel="0" collapsed="false">
      <c r="A159" s="80"/>
      <c r="C159" s="80"/>
      <c r="D159" s="80"/>
    </row>
    <row r="160" customFormat="false" ht="13.8" hidden="false" customHeight="false" outlineLevel="0" collapsed="false">
      <c r="A160" s="80"/>
      <c r="C160" s="80"/>
      <c r="D160" s="80"/>
    </row>
    <row r="161" customFormat="false" ht="13.8" hidden="false" customHeight="false" outlineLevel="0" collapsed="false">
      <c r="A161" s="80"/>
      <c r="C161" s="80"/>
      <c r="D161" s="80"/>
    </row>
    <row r="162" customFormat="false" ht="13.8" hidden="false" customHeight="false" outlineLevel="0" collapsed="false">
      <c r="A162" s="80"/>
      <c r="C162" s="80"/>
      <c r="D162" s="80"/>
    </row>
    <row r="163" customFormat="false" ht="13.8" hidden="false" customHeight="false" outlineLevel="0" collapsed="false">
      <c r="A163" s="80"/>
      <c r="C163" s="80"/>
      <c r="D163" s="80"/>
    </row>
    <row r="164" customFormat="false" ht="13.8" hidden="false" customHeight="false" outlineLevel="0" collapsed="false">
      <c r="A164" s="80"/>
      <c r="C164" s="80"/>
      <c r="D164" s="80"/>
    </row>
    <row r="165" customFormat="false" ht="13.8" hidden="false" customHeight="false" outlineLevel="0" collapsed="false">
      <c r="A165" s="80"/>
      <c r="C165" s="80"/>
      <c r="D165" s="80"/>
    </row>
    <row r="166" customFormat="false" ht="13.8" hidden="false" customHeight="false" outlineLevel="0" collapsed="false">
      <c r="A166" s="80"/>
      <c r="C166" s="80"/>
      <c r="D166" s="80"/>
    </row>
    <row r="167" customFormat="false" ht="13.8" hidden="false" customHeight="false" outlineLevel="0" collapsed="false">
      <c r="A167" s="80"/>
      <c r="C167" s="80"/>
      <c r="D167" s="80"/>
    </row>
    <row r="168" customFormat="false" ht="13.8" hidden="false" customHeight="false" outlineLevel="0" collapsed="false">
      <c r="A168" s="80"/>
      <c r="C168" s="80"/>
      <c r="D168" s="80"/>
    </row>
    <row r="169" customFormat="false" ht="13.8" hidden="false" customHeight="false" outlineLevel="0" collapsed="false">
      <c r="A169" s="80"/>
      <c r="C169" s="80"/>
      <c r="D169" s="80"/>
    </row>
    <row r="170" customFormat="false" ht="13.8" hidden="false" customHeight="false" outlineLevel="0" collapsed="false">
      <c r="A170" s="80"/>
      <c r="C170" s="80"/>
      <c r="D170" s="80"/>
    </row>
    <row r="171" customFormat="false" ht="13.8" hidden="false" customHeight="false" outlineLevel="0" collapsed="false">
      <c r="A171" s="80"/>
      <c r="C171" s="80"/>
      <c r="D171" s="80"/>
    </row>
    <row r="172" customFormat="false" ht="13.8" hidden="false" customHeight="false" outlineLevel="0" collapsed="false">
      <c r="A172" s="80"/>
      <c r="C172" s="80"/>
      <c r="D172" s="80"/>
    </row>
    <row r="173" customFormat="false" ht="13.8" hidden="false" customHeight="false" outlineLevel="0" collapsed="false">
      <c r="A173" s="80"/>
      <c r="C173" s="80"/>
      <c r="D173" s="80"/>
    </row>
    <row r="174" customFormat="false" ht="13.8" hidden="false" customHeight="false" outlineLevel="0" collapsed="false">
      <c r="A174" s="80"/>
      <c r="C174" s="80"/>
      <c r="D174" s="80"/>
    </row>
    <row r="175" customFormat="false" ht="13.8" hidden="false" customHeight="false" outlineLevel="0" collapsed="false">
      <c r="A175" s="80"/>
      <c r="C175" s="80"/>
      <c r="D175" s="80"/>
    </row>
    <row r="176" customFormat="false" ht="13.8" hidden="false" customHeight="false" outlineLevel="0" collapsed="false">
      <c r="A176" s="80"/>
      <c r="C176" s="80"/>
      <c r="D176" s="80"/>
    </row>
    <row r="177" customFormat="false" ht="13.8" hidden="false" customHeight="false" outlineLevel="0" collapsed="false">
      <c r="A177" s="80"/>
      <c r="C177" s="80"/>
      <c r="D177" s="80"/>
    </row>
    <row r="178" customFormat="false" ht="13.8" hidden="false" customHeight="false" outlineLevel="0" collapsed="false">
      <c r="A178" s="80"/>
      <c r="C178" s="80"/>
      <c r="D178" s="80"/>
    </row>
    <row r="179" customFormat="false" ht="13.8" hidden="false" customHeight="false" outlineLevel="0" collapsed="false">
      <c r="A179" s="80"/>
      <c r="C179" s="80"/>
      <c r="D179" s="80"/>
    </row>
    <row r="180" customFormat="false" ht="13.8" hidden="false" customHeight="false" outlineLevel="0" collapsed="false">
      <c r="A180" s="80"/>
      <c r="C180" s="80"/>
      <c r="D180" s="80"/>
    </row>
    <row r="181" customFormat="false" ht="13.8" hidden="false" customHeight="false" outlineLevel="0" collapsed="false">
      <c r="A181" s="80"/>
      <c r="C181" s="80"/>
      <c r="D181" s="80"/>
    </row>
    <row r="182" customFormat="false" ht="13.8" hidden="false" customHeight="false" outlineLevel="0" collapsed="false">
      <c r="A182" s="80"/>
      <c r="C182" s="80"/>
      <c r="D182" s="80"/>
    </row>
    <row r="183" customFormat="false" ht="13.8" hidden="false" customHeight="false" outlineLevel="0" collapsed="false">
      <c r="A183" s="80"/>
      <c r="C183" s="80"/>
      <c r="D183" s="80"/>
    </row>
    <row r="184" customFormat="false" ht="13.8" hidden="false" customHeight="false" outlineLevel="0" collapsed="false">
      <c r="A184" s="80"/>
      <c r="C184" s="80"/>
      <c r="D184" s="80"/>
    </row>
    <row r="185" customFormat="false" ht="13.8" hidden="false" customHeight="false" outlineLevel="0" collapsed="false">
      <c r="A185" s="80"/>
      <c r="C185" s="80"/>
      <c r="D185" s="80"/>
    </row>
    <row r="186" customFormat="false" ht="13.8" hidden="false" customHeight="false" outlineLevel="0" collapsed="false">
      <c r="A186" s="80"/>
      <c r="C186" s="80"/>
      <c r="D186" s="80"/>
    </row>
    <row r="187" customFormat="false" ht="13.8" hidden="false" customHeight="false" outlineLevel="0" collapsed="false">
      <c r="A187" s="80"/>
      <c r="C187" s="80"/>
      <c r="D187" s="80"/>
    </row>
    <row r="188" customFormat="false" ht="13.8" hidden="false" customHeight="false" outlineLevel="0" collapsed="false">
      <c r="A188" s="80"/>
      <c r="C188" s="80"/>
      <c r="D188" s="80"/>
    </row>
    <row r="189" customFormat="false" ht="13.8" hidden="false" customHeight="false" outlineLevel="0" collapsed="false">
      <c r="A189" s="80"/>
      <c r="C189" s="80"/>
      <c r="D189" s="80"/>
    </row>
    <row r="190" customFormat="false" ht="13.8" hidden="false" customHeight="false" outlineLevel="0" collapsed="false">
      <c r="A190" s="80"/>
      <c r="C190" s="80"/>
      <c r="D190" s="80"/>
    </row>
    <row r="191" customFormat="false" ht="13.8" hidden="false" customHeight="false" outlineLevel="0" collapsed="false">
      <c r="A191" s="80"/>
      <c r="C191" s="80"/>
      <c r="D191" s="80"/>
    </row>
    <row r="192" customFormat="false" ht="13.8" hidden="false" customHeight="false" outlineLevel="0" collapsed="false">
      <c r="A192" s="80"/>
      <c r="C192" s="80"/>
      <c r="D192" s="80"/>
    </row>
    <row r="193" customFormat="false" ht="13.8" hidden="false" customHeight="false" outlineLevel="0" collapsed="false">
      <c r="A193" s="80"/>
      <c r="C193" s="80"/>
      <c r="D193" s="80"/>
    </row>
    <row r="194" customFormat="false" ht="13.8" hidden="false" customHeight="false" outlineLevel="0" collapsed="false">
      <c r="A194" s="80"/>
      <c r="C194" s="80"/>
      <c r="D194" s="80"/>
    </row>
    <row r="195" customFormat="false" ht="13.8" hidden="false" customHeight="false" outlineLevel="0" collapsed="false">
      <c r="A195" s="80"/>
      <c r="C195" s="80"/>
      <c r="D195" s="80"/>
    </row>
    <row r="196" customFormat="false" ht="13.8" hidden="false" customHeight="false" outlineLevel="0" collapsed="false">
      <c r="A196" s="80"/>
      <c r="C196" s="80"/>
      <c r="D196" s="80"/>
    </row>
    <row r="197" customFormat="false" ht="13.8" hidden="false" customHeight="false" outlineLevel="0" collapsed="false">
      <c r="A197" s="80"/>
      <c r="C197" s="80"/>
      <c r="D197" s="80"/>
    </row>
    <row r="198" customFormat="false" ht="13.8" hidden="false" customHeight="false" outlineLevel="0" collapsed="false">
      <c r="A198" s="80"/>
      <c r="C198" s="80"/>
      <c r="D198" s="80"/>
    </row>
    <row r="199" customFormat="false" ht="13.8" hidden="false" customHeight="false" outlineLevel="0" collapsed="false">
      <c r="A199" s="80"/>
      <c r="C199" s="80"/>
      <c r="D199" s="80"/>
    </row>
    <row r="200" customFormat="false" ht="13.8" hidden="false" customHeight="false" outlineLevel="0" collapsed="false">
      <c r="A200" s="80"/>
      <c r="C200" s="80"/>
      <c r="D200" s="80"/>
    </row>
    <row r="201" customFormat="false" ht="13.8" hidden="false" customHeight="false" outlineLevel="0" collapsed="false">
      <c r="A201" s="80"/>
      <c r="C201" s="80"/>
      <c r="D201" s="80"/>
    </row>
    <row r="202" customFormat="false" ht="13.8" hidden="false" customHeight="false" outlineLevel="0" collapsed="false">
      <c r="A202" s="80"/>
      <c r="C202" s="80"/>
      <c r="D202" s="80"/>
    </row>
    <row r="203" customFormat="false" ht="13.8" hidden="false" customHeight="false" outlineLevel="0" collapsed="false">
      <c r="A203" s="80"/>
      <c r="C203" s="80"/>
      <c r="D203" s="80"/>
    </row>
    <row r="204" customFormat="false" ht="13.8" hidden="false" customHeight="false" outlineLevel="0" collapsed="false">
      <c r="A204" s="80"/>
      <c r="C204" s="80"/>
      <c r="D204" s="80"/>
    </row>
    <row r="205" customFormat="false" ht="13.8" hidden="false" customHeight="false" outlineLevel="0" collapsed="false">
      <c r="A205" s="80"/>
      <c r="C205" s="80"/>
      <c r="D205" s="80"/>
    </row>
    <row r="206" customFormat="false" ht="13.8" hidden="false" customHeight="false" outlineLevel="0" collapsed="false">
      <c r="A206" s="80"/>
      <c r="C206" s="80"/>
      <c r="D206" s="80"/>
    </row>
    <row r="207" customFormat="false" ht="13.8" hidden="false" customHeight="false" outlineLevel="0" collapsed="false">
      <c r="A207" s="80"/>
      <c r="C207" s="80"/>
      <c r="D207" s="80"/>
    </row>
    <row r="208" customFormat="false" ht="13.8" hidden="false" customHeight="false" outlineLevel="0" collapsed="false">
      <c r="A208" s="80"/>
      <c r="C208" s="80"/>
      <c r="D208" s="80"/>
    </row>
    <row r="209" customFormat="false" ht="13.8" hidden="false" customHeight="false" outlineLevel="0" collapsed="false">
      <c r="A209" s="80"/>
      <c r="C209" s="80"/>
      <c r="D209" s="80"/>
    </row>
    <row r="210" customFormat="false" ht="13.8" hidden="false" customHeight="false" outlineLevel="0" collapsed="false">
      <c r="A210" s="80"/>
      <c r="C210" s="80"/>
      <c r="D210" s="80"/>
    </row>
    <row r="211" customFormat="false" ht="13.8" hidden="false" customHeight="false" outlineLevel="0" collapsed="false">
      <c r="A211" s="80"/>
      <c r="C211" s="80"/>
      <c r="D211" s="80"/>
    </row>
    <row r="212" customFormat="false" ht="13.8" hidden="false" customHeight="false" outlineLevel="0" collapsed="false">
      <c r="A212" s="80"/>
      <c r="C212" s="80"/>
      <c r="D212" s="80"/>
    </row>
    <row r="213" customFormat="false" ht="13.8" hidden="false" customHeight="false" outlineLevel="0" collapsed="false">
      <c r="A213" s="80"/>
      <c r="C213" s="80"/>
      <c r="D213" s="80"/>
    </row>
    <row r="214" customFormat="false" ht="13.8" hidden="false" customHeight="false" outlineLevel="0" collapsed="false">
      <c r="A214" s="80"/>
      <c r="C214" s="80"/>
      <c r="D214" s="80"/>
    </row>
    <row r="215" customFormat="false" ht="13.8" hidden="false" customHeight="false" outlineLevel="0" collapsed="false">
      <c r="A215" s="80"/>
      <c r="C215" s="80"/>
      <c r="D215" s="80"/>
    </row>
    <row r="216" customFormat="false" ht="13.8" hidden="false" customHeight="false" outlineLevel="0" collapsed="false">
      <c r="A216" s="80"/>
      <c r="C216" s="80"/>
      <c r="D216" s="80"/>
    </row>
    <row r="217" customFormat="false" ht="13.8" hidden="false" customHeight="false" outlineLevel="0" collapsed="false">
      <c r="A217" s="80"/>
      <c r="C217" s="80"/>
      <c r="D217" s="80"/>
    </row>
    <row r="218" customFormat="false" ht="13.8" hidden="false" customHeight="false" outlineLevel="0" collapsed="false">
      <c r="A218" s="80"/>
      <c r="C218" s="80"/>
      <c r="D218" s="80"/>
    </row>
    <row r="219" customFormat="false" ht="13.8" hidden="false" customHeight="false" outlineLevel="0" collapsed="false">
      <c r="A219" s="80"/>
      <c r="C219" s="80"/>
      <c r="D219" s="80"/>
    </row>
    <row r="220" customFormat="false" ht="13.8" hidden="false" customHeight="false" outlineLevel="0" collapsed="false">
      <c r="A220" s="80"/>
      <c r="C220" s="80"/>
      <c r="D220" s="80"/>
    </row>
    <row r="221" customFormat="false" ht="13.8" hidden="false" customHeight="false" outlineLevel="0" collapsed="false">
      <c r="A221" s="80"/>
      <c r="C221" s="80"/>
      <c r="D221" s="80"/>
    </row>
    <row r="222" customFormat="false" ht="13.8" hidden="false" customHeight="false" outlineLevel="0" collapsed="false">
      <c r="A222" s="80"/>
      <c r="C222" s="80"/>
      <c r="D222" s="80"/>
    </row>
    <row r="223" customFormat="false" ht="13.8" hidden="false" customHeight="false" outlineLevel="0" collapsed="false">
      <c r="A223" s="80"/>
      <c r="C223" s="80"/>
      <c r="D223" s="80"/>
    </row>
    <row r="224" customFormat="false" ht="13.8" hidden="false" customHeight="false" outlineLevel="0" collapsed="false">
      <c r="A224" s="80"/>
      <c r="C224" s="80"/>
      <c r="D224" s="80"/>
    </row>
    <row r="225" customFormat="false" ht="13.8" hidden="false" customHeight="false" outlineLevel="0" collapsed="false">
      <c r="A225" s="80"/>
      <c r="C225" s="80"/>
      <c r="D225" s="80"/>
    </row>
    <row r="226" customFormat="false" ht="13.8" hidden="false" customHeight="false" outlineLevel="0" collapsed="false">
      <c r="A226" s="80"/>
      <c r="C226" s="80"/>
      <c r="D226" s="80"/>
    </row>
    <row r="227" customFormat="false" ht="13.8" hidden="false" customHeight="false" outlineLevel="0" collapsed="false">
      <c r="A227" s="80"/>
      <c r="C227" s="80"/>
      <c r="D227" s="80"/>
    </row>
    <row r="228" customFormat="false" ht="13.8" hidden="false" customHeight="false" outlineLevel="0" collapsed="false">
      <c r="A228" s="80"/>
      <c r="C228" s="80"/>
      <c r="D228" s="80"/>
    </row>
    <row r="229" customFormat="false" ht="13.8" hidden="false" customHeight="false" outlineLevel="0" collapsed="false">
      <c r="A229" s="80"/>
      <c r="C229" s="80"/>
      <c r="D229" s="80"/>
    </row>
    <row r="230" customFormat="false" ht="13.8" hidden="false" customHeight="false" outlineLevel="0" collapsed="false">
      <c r="A230" s="80"/>
      <c r="C230" s="80"/>
      <c r="D230" s="80"/>
    </row>
    <row r="231" customFormat="false" ht="13.8" hidden="false" customHeight="false" outlineLevel="0" collapsed="false">
      <c r="A231" s="80"/>
      <c r="C231" s="80"/>
      <c r="D231" s="80"/>
    </row>
    <row r="232" customFormat="false" ht="13.8" hidden="false" customHeight="false" outlineLevel="0" collapsed="false">
      <c r="A232" s="80"/>
      <c r="C232" s="80"/>
      <c r="D232" s="80"/>
    </row>
    <row r="233" customFormat="false" ht="13.8" hidden="false" customHeight="false" outlineLevel="0" collapsed="false">
      <c r="A233" s="80"/>
      <c r="C233" s="80"/>
      <c r="D233" s="80"/>
    </row>
    <row r="234" customFormat="false" ht="13.8" hidden="false" customHeight="false" outlineLevel="0" collapsed="false">
      <c r="A234" s="80"/>
      <c r="C234" s="80"/>
      <c r="D234" s="80"/>
    </row>
    <row r="235" customFormat="false" ht="13.8" hidden="false" customHeight="false" outlineLevel="0" collapsed="false">
      <c r="A235" s="80"/>
      <c r="C235" s="80"/>
      <c r="D235" s="80"/>
    </row>
    <row r="236" customFormat="false" ht="13.8" hidden="false" customHeight="false" outlineLevel="0" collapsed="false">
      <c r="A236" s="80"/>
      <c r="C236" s="80"/>
      <c r="D236" s="80"/>
    </row>
    <row r="237" customFormat="false" ht="13.8" hidden="false" customHeight="false" outlineLevel="0" collapsed="false">
      <c r="A237" s="80"/>
      <c r="C237" s="80"/>
      <c r="D237" s="80"/>
    </row>
    <row r="238" customFormat="false" ht="13.8" hidden="false" customHeight="false" outlineLevel="0" collapsed="false">
      <c r="A238" s="80"/>
      <c r="C238" s="80"/>
      <c r="D238" s="80"/>
    </row>
    <row r="239" customFormat="false" ht="13.8" hidden="false" customHeight="false" outlineLevel="0" collapsed="false">
      <c r="A239" s="80"/>
      <c r="C239" s="80"/>
      <c r="D239" s="80"/>
    </row>
    <row r="240" customFormat="false" ht="13.8" hidden="false" customHeight="false" outlineLevel="0" collapsed="false">
      <c r="A240" s="80"/>
      <c r="C240" s="80"/>
      <c r="D240" s="80"/>
    </row>
    <row r="241" customFormat="false" ht="13.8" hidden="false" customHeight="false" outlineLevel="0" collapsed="false">
      <c r="A241" s="80"/>
      <c r="C241" s="80"/>
      <c r="D241" s="80"/>
    </row>
    <row r="242" customFormat="false" ht="13.8" hidden="false" customHeight="false" outlineLevel="0" collapsed="false">
      <c r="A242" s="80"/>
      <c r="C242" s="80"/>
      <c r="D242" s="80"/>
    </row>
    <row r="243" customFormat="false" ht="13.8" hidden="false" customHeight="false" outlineLevel="0" collapsed="false">
      <c r="A243" s="80"/>
      <c r="C243" s="80"/>
      <c r="D243" s="80"/>
    </row>
    <row r="244" customFormat="false" ht="13.8" hidden="false" customHeight="false" outlineLevel="0" collapsed="false">
      <c r="A244" s="80"/>
      <c r="C244" s="80"/>
      <c r="D244" s="80"/>
    </row>
    <row r="245" customFormat="false" ht="13.8" hidden="false" customHeight="false" outlineLevel="0" collapsed="false">
      <c r="A245" s="80"/>
      <c r="C245" s="80"/>
      <c r="D245" s="80"/>
    </row>
    <row r="246" customFormat="false" ht="13.8" hidden="false" customHeight="false" outlineLevel="0" collapsed="false">
      <c r="A246" s="80"/>
      <c r="C246" s="80"/>
      <c r="D246" s="80"/>
    </row>
    <row r="247" customFormat="false" ht="13.8" hidden="false" customHeight="false" outlineLevel="0" collapsed="false">
      <c r="A247" s="80"/>
      <c r="C247" s="80"/>
      <c r="D247" s="80"/>
    </row>
    <row r="248" customFormat="false" ht="13.8" hidden="false" customHeight="false" outlineLevel="0" collapsed="false">
      <c r="A248" s="80"/>
      <c r="C248" s="80"/>
      <c r="D248" s="80"/>
    </row>
    <row r="249" customFormat="false" ht="13.8" hidden="false" customHeight="false" outlineLevel="0" collapsed="false">
      <c r="A249" s="80"/>
      <c r="C249" s="80"/>
      <c r="D249" s="80"/>
    </row>
    <row r="250" customFormat="false" ht="13.8" hidden="false" customHeight="false" outlineLevel="0" collapsed="false">
      <c r="A250" s="80"/>
      <c r="C250" s="80"/>
      <c r="D250" s="80"/>
    </row>
    <row r="251" customFormat="false" ht="13.8" hidden="false" customHeight="false" outlineLevel="0" collapsed="false">
      <c r="A251" s="80"/>
      <c r="C251" s="80"/>
      <c r="D251" s="80"/>
    </row>
    <row r="252" customFormat="false" ht="13.8" hidden="false" customHeight="false" outlineLevel="0" collapsed="false">
      <c r="A252" s="80"/>
      <c r="C252" s="80"/>
      <c r="D252" s="80"/>
    </row>
    <row r="253" customFormat="false" ht="13.8" hidden="false" customHeight="false" outlineLevel="0" collapsed="false">
      <c r="A253" s="80"/>
      <c r="C253" s="80"/>
      <c r="D253" s="80"/>
    </row>
    <row r="254" customFormat="false" ht="13.8" hidden="false" customHeight="false" outlineLevel="0" collapsed="false">
      <c r="A254" s="80"/>
      <c r="C254" s="80"/>
      <c r="D254" s="80"/>
    </row>
    <row r="255" customFormat="false" ht="13.8" hidden="false" customHeight="false" outlineLevel="0" collapsed="false">
      <c r="A255" s="80"/>
      <c r="C255" s="80"/>
      <c r="D255" s="80"/>
    </row>
    <row r="256" customFormat="false" ht="13.8" hidden="false" customHeight="false" outlineLevel="0" collapsed="false">
      <c r="A256" s="80"/>
      <c r="C256" s="80"/>
      <c r="D256" s="80"/>
    </row>
    <row r="257" customFormat="false" ht="13.8" hidden="false" customHeight="false" outlineLevel="0" collapsed="false">
      <c r="A257" s="80"/>
      <c r="C257" s="80"/>
      <c r="D257" s="80"/>
    </row>
    <row r="258" customFormat="false" ht="13.8" hidden="false" customHeight="false" outlineLevel="0" collapsed="false">
      <c r="A258" s="80"/>
      <c r="C258" s="80"/>
      <c r="D258" s="80"/>
    </row>
    <row r="259" customFormat="false" ht="13.8" hidden="false" customHeight="false" outlineLevel="0" collapsed="false">
      <c r="A259" s="80"/>
      <c r="C259" s="80"/>
      <c r="D259" s="80"/>
    </row>
    <row r="260" customFormat="false" ht="13.8" hidden="false" customHeight="false" outlineLevel="0" collapsed="false">
      <c r="A260" s="80"/>
      <c r="C260" s="80"/>
      <c r="D260" s="80"/>
    </row>
    <row r="261" customFormat="false" ht="13.8" hidden="false" customHeight="false" outlineLevel="0" collapsed="false">
      <c r="A261" s="80"/>
      <c r="C261" s="80"/>
      <c r="D261" s="80"/>
    </row>
    <row r="262" customFormat="false" ht="13.8" hidden="false" customHeight="false" outlineLevel="0" collapsed="false">
      <c r="A262" s="80"/>
      <c r="C262" s="80"/>
      <c r="D262" s="80"/>
    </row>
    <row r="263" customFormat="false" ht="13.8" hidden="false" customHeight="false" outlineLevel="0" collapsed="false">
      <c r="A263" s="80"/>
      <c r="C263" s="80"/>
      <c r="D263" s="80"/>
    </row>
    <row r="264" customFormat="false" ht="13.8" hidden="false" customHeight="false" outlineLevel="0" collapsed="false">
      <c r="A264" s="80"/>
      <c r="C264" s="80"/>
      <c r="D264" s="80"/>
    </row>
    <row r="265" customFormat="false" ht="13.8" hidden="false" customHeight="false" outlineLevel="0" collapsed="false">
      <c r="A265" s="80"/>
      <c r="C265" s="80"/>
      <c r="D265" s="80"/>
    </row>
    <row r="266" customFormat="false" ht="13.8" hidden="false" customHeight="false" outlineLevel="0" collapsed="false">
      <c r="A266" s="80"/>
      <c r="C266" s="80"/>
      <c r="D266" s="80"/>
    </row>
    <row r="267" customFormat="false" ht="13.8" hidden="false" customHeight="false" outlineLevel="0" collapsed="false">
      <c r="A267" s="80"/>
      <c r="C267" s="80"/>
      <c r="D267" s="80"/>
    </row>
    <row r="268" customFormat="false" ht="13.8" hidden="false" customHeight="false" outlineLevel="0" collapsed="false">
      <c r="A268" s="80"/>
      <c r="C268" s="80"/>
      <c r="D268" s="80"/>
    </row>
    <row r="269" customFormat="false" ht="13.8" hidden="false" customHeight="false" outlineLevel="0" collapsed="false">
      <c r="A269" s="80"/>
      <c r="C269" s="80"/>
      <c r="D269" s="80"/>
    </row>
    <row r="270" customFormat="false" ht="13.8" hidden="false" customHeight="false" outlineLevel="0" collapsed="false">
      <c r="A270" s="80"/>
      <c r="C270" s="80"/>
      <c r="D270" s="80"/>
    </row>
    <row r="271" customFormat="false" ht="13.8" hidden="false" customHeight="false" outlineLevel="0" collapsed="false">
      <c r="A271" s="80"/>
      <c r="C271" s="80"/>
      <c r="D271" s="80"/>
    </row>
    <row r="272" customFormat="false" ht="13.8" hidden="false" customHeight="false" outlineLevel="0" collapsed="false">
      <c r="A272" s="80"/>
      <c r="C272" s="80"/>
      <c r="D272" s="80"/>
    </row>
    <row r="273" customFormat="false" ht="13.8" hidden="false" customHeight="false" outlineLevel="0" collapsed="false">
      <c r="A273" s="80"/>
      <c r="C273" s="80"/>
      <c r="D273" s="80"/>
    </row>
    <row r="274" customFormat="false" ht="13.8" hidden="false" customHeight="false" outlineLevel="0" collapsed="false">
      <c r="A274" s="80"/>
      <c r="C274" s="80"/>
      <c r="D274" s="80"/>
    </row>
    <row r="275" customFormat="false" ht="13.8" hidden="false" customHeight="false" outlineLevel="0" collapsed="false">
      <c r="A275" s="80"/>
      <c r="C275" s="80"/>
      <c r="D275" s="80"/>
    </row>
    <row r="276" customFormat="false" ht="13.8" hidden="false" customHeight="false" outlineLevel="0" collapsed="false">
      <c r="A276" s="80"/>
      <c r="C276" s="80"/>
      <c r="D276" s="80"/>
    </row>
    <row r="277" customFormat="false" ht="13.8" hidden="false" customHeight="false" outlineLevel="0" collapsed="false">
      <c r="A277" s="80"/>
      <c r="C277" s="80"/>
      <c r="D277" s="80"/>
    </row>
    <row r="278" customFormat="false" ht="13.8" hidden="false" customHeight="false" outlineLevel="0" collapsed="false">
      <c r="A278" s="80"/>
      <c r="C278" s="80"/>
      <c r="D278" s="80"/>
    </row>
    <row r="279" customFormat="false" ht="13.8" hidden="false" customHeight="false" outlineLevel="0" collapsed="false">
      <c r="A279" s="80"/>
      <c r="C279" s="80"/>
      <c r="D279" s="80"/>
    </row>
    <row r="280" customFormat="false" ht="13.8" hidden="false" customHeight="false" outlineLevel="0" collapsed="false">
      <c r="A280" s="80"/>
      <c r="C280" s="80"/>
      <c r="D280" s="80"/>
    </row>
    <row r="281" customFormat="false" ht="13.8" hidden="false" customHeight="false" outlineLevel="0" collapsed="false">
      <c r="A281" s="80"/>
      <c r="C281" s="80"/>
      <c r="D281" s="80"/>
    </row>
    <row r="282" customFormat="false" ht="13.8" hidden="false" customHeight="false" outlineLevel="0" collapsed="false">
      <c r="A282" s="80"/>
      <c r="C282" s="80"/>
      <c r="D282" s="80"/>
    </row>
    <row r="283" customFormat="false" ht="13.8" hidden="false" customHeight="false" outlineLevel="0" collapsed="false">
      <c r="A283" s="80"/>
      <c r="C283" s="80"/>
      <c r="D283" s="80"/>
    </row>
    <row r="284" customFormat="false" ht="13.8" hidden="false" customHeight="false" outlineLevel="0" collapsed="false">
      <c r="A284" s="80"/>
      <c r="C284" s="80"/>
      <c r="D284" s="80"/>
    </row>
    <row r="285" customFormat="false" ht="13.8" hidden="false" customHeight="false" outlineLevel="0" collapsed="false">
      <c r="A285" s="80"/>
      <c r="C285" s="80"/>
      <c r="D285" s="80"/>
    </row>
    <row r="286" customFormat="false" ht="13.8" hidden="false" customHeight="false" outlineLevel="0" collapsed="false">
      <c r="A286" s="80"/>
      <c r="C286" s="80"/>
      <c r="D286" s="80"/>
    </row>
    <row r="287" customFormat="false" ht="13.8" hidden="false" customHeight="false" outlineLevel="0" collapsed="false">
      <c r="A287" s="80"/>
      <c r="C287" s="80"/>
      <c r="D287" s="80"/>
    </row>
    <row r="288" customFormat="false" ht="13.8" hidden="false" customHeight="false" outlineLevel="0" collapsed="false">
      <c r="A288" s="80"/>
      <c r="C288" s="80"/>
      <c r="D288" s="80"/>
    </row>
    <row r="289" customFormat="false" ht="13.8" hidden="false" customHeight="false" outlineLevel="0" collapsed="false">
      <c r="A289" s="80"/>
      <c r="C289" s="80"/>
      <c r="D289" s="80"/>
    </row>
    <row r="290" customFormat="false" ht="13.8" hidden="false" customHeight="false" outlineLevel="0" collapsed="false">
      <c r="A290" s="80"/>
      <c r="C290" s="80"/>
      <c r="D290" s="80"/>
    </row>
    <row r="291" customFormat="false" ht="13.8" hidden="false" customHeight="false" outlineLevel="0" collapsed="false">
      <c r="A291" s="80"/>
      <c r="C291" s="80"/>
      <c r="D291" s="80"/>
    </row>
    <row r="292" customFormat="false" ht="13.8" hidden="false" customHeight="false" outlineLevel="0" collapsed="false">
      <c r="A292" s="80"/>
      <c r="C292" s="80"/>
      <c r="D292" s="80"/>
    </row>
    <row r="293" customFormat="false" ht="13.8" hidden="false" customHeight="false" outlineLevel="0" collapsed="false">
      <c r="A293" s="80"/>
      <c r="C293" s="80"/>
      <c r="D293" s="80"/>
    </row>
    <row r="294" customFormat="false" ht="13.8" hidden="false" customHeight="false" outlineLevel="0" collapsed="false">
      <c r="A294" s="80"/>
      <c r="C294" s="80"/>
      <c r="D294" s="80"/>
    </row>
    <row r="295" customFormat="false" ht="13.8" hidden="false" customHeight="false" outlineLevel="0" collapsed="false">
      <c r="A295" s="80"/>
      <c r="C295" s="80"/>
      <c r="D295" s="80"/>
    </row>
    <row r="296" customFormat="false" ht="13.8" hidden="false" customHeight="false" outlineLevel="0" collapsed="false">
      <c r="A296" s="80"/>
      <c r="C296" s="80"/>
      <c r="D296" s="80"/>
    </row>
    <row r="297" customFormat="false" ht="13.8" hidden="false" customHeight="false" outlineLevel="0" collapsed="false">
      <c r="A297" s="80"/>
      <c r="C297" s="80"/>
      <c r="D297" s="80"/>
    </row>
    <row r="298" customFormat="false" ht="13.8" hidden="false" customHeight="false" outlineLevel="0" collapsed="false">
      <c r="A298" s="80"/>
      <c r="C298" s="80"/>
      <c r="D298" s="80"/>
    </row>
    <row r="299" customFormat="false" ht="13.8" hidden="false" customHeight="false" outlineLevel="0" collapsed="false">
      <c r="A299" s="80"/>
      <c r="C299" s="80"/>
      <c r="D299" s="80"/>
    </row>
    <row r="300" customFormat="false" ht="13.8" hidden="false" customHeight="false" outlineLevel="0" collapsed="false">
      <c r="A300" s="80"/>
      <c r="C300" s="80"/>
      <c r="D300" s="80"/>
    </row>
    <row r="301" customFormat="false" ht="13.8" hidden="false" customHeight="false" outlineLevel="0" collapsed="false">
      <c r="A301" s="80"/>
      <c r="C301" s="80"/>
      <c r="D301" s="80"/>
    </row>
    <row r="302" customFormat="false" ht="13.8" hidden="false" customHeight="false" outlineLevel="0" collapsed="false">
      <c r="A302" s="80"/>
      <c r="C302" s="80"/>
      <c r="D302" s="80"/>
    </row>
    <row r="303" customFormat="false" ht="13.8" hidden="false" customHeight="false" outlineLevel="0" collapsed="false">
      <c r="A303" s="80"/>
      <c r="C303" s="80"/>
      <c r="D303" s="80"/>
    </row>
    <row r="304" customFormat="false" ht="13.8" hidden="false" customHeight="false" outlineLevel="0" collapsed="false">
      <c r="A304" s="80"/>
      <c r="C304" s="80"/>
      <c r="D304" s="80"/>
    </row>
    <row r="305" customFormat="false" ht="13.8" hidden="false" customHeight="false" outlineLevel="0" collapsed="false">
      <c r="A305" s="80"/>
      <c r="C305" s="80"/>
      <c r="D305" s="80"/>
    </row>
    <row r="306" customFormat="false" ht="13.8" hidden="false" customHeight="false" outlineLevel="0" collapsed="false">
      <c r="A306" s="80"/>
      <c r="C306" s="80"/>
      <c r="D306" s="80"/>
    </row>
    <row r="307" customFormat="false" ht="13.8" hidden="false" customHeight="false" outlineLevel="0" collapsed="false">
      <c r="A307" s="80"/>
      <c r="C307" s="80"/>
      <c r="D307" s="80"/>
    </row>
    <row r="308" customFormat="false" ht="13.8" hidden="false" customHeight="false" outlineLevel="0" collapsed="false">
      <c r="A308" s="80"/>
      <c r="C308" s="80"/>
      <c r="D308" s="80"/>
    </row>
    <row r="309" customFormat="false" ht="13.8" hidden="false" customHeight="false" outlineLevel="0" collapsed="false">
      <c r="A309" s="80"/>
      <c r="C309" s="80"/>
      <c r="D309" s="80"/>
    </row>
    <row r="310" customFormat="false" ht="13.8" hidden="false" customHeight="false" outlineLevel="0" collapsed="false">
      <c r="A310" s="80"/>
      <c r="C310" s="80"/>
      <c r="D310" s="80"/>
    </row>
    <row r="311" customFormat="false" ht="13.8" hidden="false" customHeight="false" outlineLevel="0" collapsed="false">
      <c r="A311" s="80"/>
      <c r="C311" s="80"/>
      <c r="D311" s="80"/>
    </row>
    <row r="312" customFormat="false" ht="13.8" hidden="false" customHeight="false" outlineLevel="0" collapsed="false">
      <c r="A312" s="80"/>
      <c r="C312" s="80"/>
      <c r="D312" s="80"/>
    </row>
    <row r="313" customFormat="false" ht="13.8" hidden="false" customHeight="false" outlineLevel="0" collapsed="false">
      <c r="A313" s="80"/>
      <c r="C313" s="80"/>
      <c r="D313" s="80"/>
    </row>
    <row r="314" customFormat="false" ht="13.8" hidden="false" customHeight="false" outlineLevel="0" collapsed="false">
      <c r="A314" s="80"/>
      <c r="C314" s="80"/>
      <c r="D314" s="80"/>
    </row>
    <row r="315" customFormat="false" ht="13.8" hidden="false" customHeight="false" outlineLevel="0" collapsed="false">
      <c r="A315" s="80"/>
      <c r="C315" s="80"/>
      <c r="D315" s="80"/>
    </row>
    <row r="316" customFormat="false" ht="13.8" hidden="false" customHeight="false" outlineLevel="0" collapsed="false">
      <c r="A316" s="80"/>
      <c r="C316" s="80"/>
      <c r="D316" s="80"/>
    </row>
    <row r="317" customFormat="false" ht="13.8" hidden="false" customHeight="false" outlineLevel="0" collapsed="false">
      <c r="A317" s="80"/>
      <c r="C317" s="80"/>
      <c r="D317" s="80"/>
    </row>
    <row r="318" customFormat="false" ht="13.8" hidden="false" customHeight="false" outlineLevel="0" collapsed="false">
      <c r="A318" s="80"/>
      <c r="C318" s="80"/>
      <c r="D318" s="80"/>
    </row>
    <row r="319" customFormat="false" ht="13.8" hidden="false" customHeight="false" outlineLevel="0" collapsed="false">
      <c r="A319" s="80"/>
      <c r="C319" s="80"/>
      <c r="D319" s="80"/>
    </row>
    <row r="320" customFormat="false" ht="13.8" hidden="false" customHeight="false" outlineLevel="0" collapsed="false">
      <c r="A320" s="80"/>
      <c r="C320" s="80"/>
      <c r="D320" s="80"/>
    </row>
    <row r="321" customFormat="false" ht="13.8" hidden="false" customHeight="false" outlineLevel="0" collapsed="false">
      <c r="A321" s="80"/>
      <c r="C321" s="80"/>
      <c r="D321" s="80"/>
    </row>
    <row r="322" customFormat="false" ht="13.8" hidden="false" customHeight="false" outlineLevel="0" collapsed="false">
      <c r="A322" s="80"/>
      <c r="C322" s="80"/>
      <c r="D322" s="80"/>
    </row>
    <row r="323" customFormat="false" ht="13.8" hidden="false" customHeight="false" outlineLevel="0" collapsed="false">
      <c r="A323" s="80"/>
      <c r="C323" s="80"/>
      <c r="D323" s="80"/>
    </row>
    <row r="324" customFormat="false" ht="13.8" hidden="false" customHeight="false" outlineLevel="0" collapsed="false">
      <c r="A324" s="80"/>
      <c r="C324" s="80"/>
      <c r="D324" s="80"/>
    </row>
    <row r="325" customFormat="false" ht="13.8" hidden="false" customHeight="false" outlineLevel="0" collapsed="false">
      <c r="A325" s="80"/>
      <c r="C325" s="80"/>
      <c r="D325" s="80"/>
    </row>
    <row r="326" customFormat="false" ht="13.8" hidden="false" customHeight="false" outlineLevel="0" collapsed="false">
      <c r="A326" s="80"/>
      <c r="C326" s="80"/>
      <c r="D326" s="80"/>
    </row>
    <row r="327" customFormat="false" ht="13.8" hidden="false" customHeight="false" outlineLevel="0" collapsed="false">
      <c r="A327" s="80"/>
      <c r="C327" s="80"/>
      <c r="D327" s="80"/>
    </row>
    <row r="328" customFormat="false" ht="13.8" hidden="false" customHeight="false" outlineLevel="0" collapsed="false">
      <c r="A328" s="80"/>
      <c r="C328" s="80"/>
      <c r="D328" s="80"/>
    </row>
    <row r="329" customFormat="false" ht="13.8" hidden="false" customHeight="false" outlineLevel="0" collapsed="false">
      <c r="A329" s="80"/>
      <c r="C329" s="80"/>
      <c r="D329" s="80"/>
    </row>
    <row r="330" customFormat="false" ht="13.8" hidden="false" customHeight="false" outlineLevel="0" collapsed="false">
      <c r="A330" s="80"/>
      <c r="C330" s="80"/>
      <c r="D330" s="80"/>
    </row>
    <row r="331" customFormat="false" ht="13.8" hidden="false" customHeight="false" outlineLevel="0" collapsed="false">
      <c r="A331" s="80"/>
      <c r="C331" s="80"/>
      <c r="D331" s="80"/>
    </row>
    <row r="332" customFormat="false" ht="13.8" hidden="false" customHeight="false" outlineLevel="0" collapsed="false">
      <c r="A332" s="80"/>
      <c r="C332" s="80"/>
      <c r="D332" s="80"/>
    </row>
  </sheetData>
  <mergeCells count="2">
    <mergeCell ref="A1:E1"/>
    <mergeCell ref="A2:E2"/>
  </mergeCells>
  <printOptions headings="false" gridLines="false" gridLinesSet="true" horizontalCentered="true" verticalCentered="false"/>
  <pageMargins left="0.118055555555556" right="0.0395833333333333" top="0.659027777777778" bottom="0.540972222222222" header="0.39375" footer="0.275694444444444"/>
  <pageSetup paperSize="9" scale="8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32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F2" activeCellId="0" sqref="F2"/>
    </sheetView>
  </sheetViews>
  <sheetFormatPr defaultColWidth="9.13671875" defaultRowHeight="13.8" zeroHeight="false" outlineLevelRow="0" outlineLevelCol="0"/>
  <cols>
    <col collapsed="false" customWidth="true" hidden="false" outlineLevel="0" max="1" min="1" style="79" width="3.57"/>
    <col collapsed="false" customWidth="true" hidden="false" outlineLevel="0" max="2" min="2" style="80" width="50"/>
    <col collapsed="false" customWidth="true" hidden="false" outlineLevel="0" max="3" min="3" style="79" width="7.29"/>
    <col collapsed="false" customWidth="true" hidden="false" outlineLevel="0" max="4" min="4" style="81" width="13.7"/>
    <col collapsed="false" customWidth="true" hidden="false" outlineLevel="0" max="5" min="5" style="80" width="38.43"/>
    <col collapsed="false" customWidth="false" hidden="false" outlineLevel="0" max="1021" min="6" style="80" width="9.13"/>
    <col collapsed="false" customWidth="true" hidden="false" outlineLevel="0" max="1024" min="1022" style="1" width="11.57"/>
  </cols>
  <sheetData>
    <row r="1" customFormat="false" ht="13.8" hidden="false" customHeight="false" outlineLevel="0" collapsed="false">
      <c r="A1" s="83" t="s">
        <v>195</v>
      </c>
      <c r="B1" s="83"/>
      <c r="C1" s="83"/>
      <c r="D1" s="83"/>
      <c r="E1" s="83"/>
    </row>
    <row r="2" customFormat="false" ht="13.8" hidden="false" customHeight="false" outlineLevel="0" collapsed="false">
      <c r="A2" s="83" t="s">
        <v>262</v>
      </c>
      <c r="B2" s="83"/>
      <c r="C2" s="83"/>
      <c r="D2" s="83"/>
      <c r="E2" s="83"/>
    </row>
    <row r="3" customFormat="false" ht="13.8" hidden="false" customHeight="false" outlineLevel="0" collapsed="false">
      <c r="A3" s="87"/>
      <c r="B3" s="90" t="s">
        <v>26</v>
      </c>
      <c r="C3" s="91" t="s">
        <v>78</v>
      </c>
      <c r="D3" s="92" t="s">
        <v>79</v>
      </c>
      <c r="E3" s="86" t="s">
        <v>256</v>
      </c>
    </row>
    <row r="4" customFormat="false" ht="13.8" hidden="false" customHeight="false" outlineLevel="0" collapsed="false">
      <c r="A4" s="93"/>
      <c r="B4" s="94" t="s">
        <v>80</v>
      </c>
      <c r="C4" s="95"/>
      <c r="D4" s="95"/>
      <c r="E4" s="193"/>
    </row>
    <row r="5" customFormat="false" ht="13.8" hidden="false" customHeight="false" outlineLevel="0" collapsed="false">
      <c r="A5" s="83" t="n">
        <v>1</v>
      </c>
      <c r="B5" s="232" t="s">
        <v>81</v>
      </c>
      <c r="C5" s="83"/>
      <c r="D5" s="233" t="s">
        <v>31</v>
      </c>
      <c r="E5" s="232" t="s">
        <v>32</v>
      </c>
    </row>
    <row r="6" customFormat="false" ht="13.8" hidden="false" customHeight="false" outlineLevel="0" collapsed="false">
      <c r="A6" s="99"/>
      <c r="B6" s="100"/>
      <c r="C6" s="101"/>
      <c r="D6" s="102"/>
      <c r="E6" s="100" t="s">
        <v>82</v>
      </c>
    </row>
    <row r="7" customFormat="false" ht="13.8" hidden="false" customHeight="false" outlineLevel="0" collapsed="false">
      <c r="A7" s="103" t="s">
        <v>33</v>
      </c>
      <c r="B7" s="104" t="s">
        <v>83</v>
      </c>
      <c r="C7" s="105"/>
      <c r="D7" s="106" t="n">
        <v>1864.62</v>
      </c>
      <c r="E7" s="104" t="s">
        <v>186</v>
      </c>
    </row>
    <row r="8" customFormat="false" ht="13.8" hidden="false" customHeight="false" outlineLevel="0" collapsed="false">
      <c r="A8" s="194"/>
      <c r="B8" s="129"/>
      <c r="C8" s="195"/>
      <c r="D8" s="196"/>
      <c r="E8" s="129" t="str">
        <f aca="false">[1]RECEPCIONISTA!E8</f>
        <v>CCT da categoria MG 000308/2023</v>
      </c>
    </row>
    <row r="9" customFormat="false" ht="13.8" hidden="false" customHeight="false" outlineLevel="0" collapsed="false">
      <c r="A9" s="103" t="s">
        <v>36</v>
      </c>
      <c r="B9" s="104" t="s">
        <v>85</v>
      </c>
      <c r="C9" s="99"/>
      <c r="D9" s="102"/>
      <c r="E9" s="100"/>
    </row>
    <row r="10" customFormat="false" ht="13.8" hidden="false" customHeight="false" outlineLevel="0" collapsed="false">
      <c r="A10" s="324"/>
      <c r="B10" s="108" t="s">
        <v>263</v>
      </c>
      <c r="C10" s="109" t="n">
        <v>0.39</v>
      </c>
      <c r="D10" s="359" t="n">
        <f aca="false">(D7/210)*39%*9*16</f>
        <v>498.652662857143</v>
      </c>
      <c r="E10" s="108"/>
    </row>
    <row r="11" customFormat="false" ht="13.8" hidden="false" customHeight="false" outlineLevel="0" collapsed="false">
      <c r="A11" s="358"/>
      <c r="B11" s="108" t="s">
        <v>264</v>
      </c>
      <c r="C11" s="109"/>
      <c r="D11" s="110" t="n">
        <f aca="false">(D7/210*16)*1.5</f>
        <v>213.099428571429</v>
      </c>
      <c r="E11" s="108" t="s">
        <v>257</v>
      </c>
    </row>
    <row r="12" customFormat="false" ht="13.8" hidden="false" customHeight="false" outlineLevel="0" collapsed="false">
      <c r="A12" s="107"/>
      <c r="B12" s="108" t="s">
        <v>258</v>
      </c>
      <c r="C12" s="124"/>
      <c r="D12" s="359" t="n">
        <f aca="false">(D10+D11)*0.2</f>
        <v>142.350418285714</v>
      </c>
      <c r="E12" s="108"/>
      <c r="I12" s="80" t="n">
        <f aca="false">D7*6%</f>
        <v>111.8772</v>
      </c>
    </row>
    <row r="13" customFormat="false" ht="13.8" hidden="false" customHeight="false" outlineLevel="0" collapsed="false">
      <c r="A13" s="93" t="s">
        <v>86</v>
      </c>
      <c r="B13" s="111" t="s">
        <v>87</v>
      </c>
      <c r="C13" s="112"/>
      <c r="D13" s="113" t="n">
        <f aca="false">SUM(D7:D12)</f>
        <v>2718.72250971429</v>
      </c>
      <c r="E13" s="114"/>
      <c r="I13" s="80" t="n">
        <f aca="false">7.5*22</f>
        <v>165</v>
      </c>
    </row>
    <row r="14" customFormat="false" ht="13.8" hidden="false" customHeight="false" outlineLevel="0" collapsed="false">
      <c r="A14" s="87"/>
      <c r="B14" s="88"/>
      <c r="C14" s="87"/>
      <c r="D14" s="89"/>
      <c r="E14" s="88"/>
    </row>
    <row r="15" customFormat="false" ht="13.8" hidden="false" customHeight="false" outlineLevel="0" collapsed="false">
      <c r="A15" s="115"/>
      <c r="B15" s="116" t="s">
        <v>88</v>
      </c>
      <c r="C15" s="117"/>
      <c r="D15" s="118"/>
      <c r="E15" s="119"/>
      <c r="I15" s="80" t="n">
        <f aca="false">I13-I12</f>
        <v>53.1228</v>
      </c>
    </row>
    <row r="16" customFormat="false" ht="13.8" hidden="false" customHeight="false" outlineLevel="0" collapsed="false">
      <c r="A16" s="120"/>
      <c r="B16" s="121" t="s">
        <v>89</v>
      </c>
      <c r="C16" s="122" t="s">
        <v>30</v>
      </c>
      <c r="D16" s="123" t="s">
        <v>31</v>
      </c>
      <c r="E16" s="121" t="s">
        <v>32</v>
      </c>
    </row>
    <row r="17" customFormat="false" ht="13.8" hidden="false" customHeight="false" outlineLevel="0" collapsed="false">
      <c r="A17" s="124" t="s">
        <v>33</v>
      </c>
      <c r="B17" s="108" t="s">
        <v>199</v>
      </c>
      <c r="C17" s="125"/>
      <c r="D17" s="110" t="n">
        <f aca="false">(8*22)-(D7*6%)</f>
        <v>64.1228</v>
      </c>
      <c r="E17" s="108" t="s">
        <v>91</v>
      </c>
    </row>
    <row r="18" customFormat="false" ht="13.8" hidden="false" customHeight="false" outlineLevel="0" collapsed="false">
      <c r="A18" s="124" t="s">
        <v>36</v>
      </c>
      <c r="B18" s="108" t="s">
        <v>200</v>
      </c>
      <c r="C18" s="125" t="n">
        <v>0</v>
      </c>
      <c r="D18" s="110" t="n">
        <v>460.06</v>
      </c>
      <c r="E18" s="108" t="s">
        <v>259</v>
      </c>
    </row>
    <row r="19" customFormat="false" ht="13.8" hidden="false" customHeight="false" outlineLevel="0" collapsed="false">
      <c r="A19" s="124" t="s">
        <v>43</v>
      </c>
      <c r="B19" s="108" t="s">
        <v>94</v>
      </c>
      <c r="C19" s="125" t="n">
        <v>0</v>
      </c>
      <c r="D19" s="110" t="n">
        <v>43.66</v>
      </c>
      <c r="E19" s="108" t="s">
        <v>201</v>
      </c>
    </row>
    <row r="20" customFormat="false" ht="13.8" hidden="false" customHeight="false" outlineLevel="0" collapsed="false">
      <c r="A20" s="124" t="s">
        <v>95</v>
      </c>
      <c r="B20" s="108" t="s">
        <v>96</v>
      </c>
      <c r="C20" s="125" t="n">
        <v>0</v>
      </c>
      <c r="D20" s="110" t="n">
        <v>5</v>
      </c>
      <c r="E20" s="108" t="s">
        <v>202</v>
      </c>
    </row>
    <row r="21" customFormat="false" ht="13.8" hidden="false" customHeight="false" outlineLevel="0" collapsed="false">
      <c r="A21" s="124"/>
      <c r="B21" s="108" t="s">
        <v>260</v>
      </c>
      <c r="C21" s="109"/>
      <c r="D21" s="359" t="n">
        <f aca="false">(D7/210*16)*1.5</f>
        <v>213.099428571429</v>
      </c>
      <c r="E21" s="108"/>
    </row>
    <row r="22" customFormat="false" ht="13.8" hidden="false" customHeight="false" outlineLevel="0" collapsed="false">
      <c r="A22" s="127"/>
      <c r="B22" s="121" t="s">
        <v>97</v>
      </c>
      <c r="C22" s="128" t="n">
        <f aca="false">SUM(C17:C20)</f>
        <v>0</v>
      </c>
      <c r="D22" s="123" t="n">
        <f aca="false">SUM(D17:D21)</f>
        <v>785.942228571429</v>
      </c>
      <c r="E22" s="108"/>
    </row>
    <row r="23" customFormat="false" ht="13.8" hidden="false" customHeight="false" outlineLevel="0" collapsed="false">
      <c r="A23" s="87"/>
      <c r="B23" s="88"/>
      <c r="C23" s="87"/>
      <c r="D23" s="89"/>
      <c r="E23" s="88"/>
    </row>
    <row r="24" customFormat="false" ht="13.8" hidden="false" customHeight="false" outlineLevel="0" collapsed="false">
      <c r="A24" s="115"/>
      <c r="B24" s="116" t="s">
        <v>98</v>
      </c>
      <c r="C24" s="117"/>
      <c r="D24" s="118"/>
      <c r="E24" s="119"/>
    </row>
    <row r="25" customFormat="false" ht="13.8" hidden="false" customHeight="false" outlineLevel="0" collapsed="false">
      <c r="A25" s="120"/>
      <c r="B25" s="121" t="s">
        <v>99</v>
      </c>
      <c r="C25" s="122" t="s">
        <v>30</v>
      </c>
      <c r="D25" s="123" t="s">
        <v>31</v>
      </c>
      <c r="E25" s="121" t="s">
        <v>32</v>
      </c>
    </row>
    <row r="26" customFormat="false" ht="13.8" hidden="false" customHeight="false" outlineLevel="0" collapsed="false">
      <c r="A26" s="124" t="s">
        <v>33</v>
      </c>
      <c r="B26" s="108" t="s">
        <v>100</v>
      </c>
      <c r="C26" s="125" t="n">
        <v>0.2</v>
      </c>
      <c r="D26" s="110" t="n">
        <f aca="false">D13*C26</f>
        <v>543.744501942857</v>
      </c>
      <c r="E26" s="108" t="s">
        <v>101</v>
      </c>
    </row>
    <row r="27" customFormat="false" ht="13.8" hidden="false" customHeight="false" outlineLevel="0" collapsed="false">
      <c r="A27" s="124" t="s">
        <v>36</v>
      </c>
      <c r="B27" s="108" t="s">
        <v>102</v>
      </c>
      <c r="C27" s="125" t="n">
        <v>0.08</v>
      </c>
      <c r="D27" s="110" t="n">
        <f aca="false">D$13*C27</f>
        <v>217.497800777143</v>
      </c>
      <c r="E27" s="108" t="s">
        <v>103</v>
      </c>
    </row>
    <row r="28" customFormat="false" ht="13.8" hidden="false" customHeight="false" outlineLevel="0" collapsed="false">
      <c r="A28" s="124" t="s">
        <v>43</v>
      </c>
      <c r="B28" s="108" t="s">
        <v>104</v>
      </c>
      <c r="C28" s="125" t="n">
        <v>0.025</v>
      </c>
      <c r="D28" s="110" t="n">
        <f aca="false">D$13*C28</f>
        <v>67.9680627428571</v>
      </c>
      <c r="E28" s="108" t="s">
        <v>105</v>
      </c>
    </row>
    <row r="29" customFormat="false" ht="13.8" hidden="false" customHeight="false" outlineLevel="0" collapsed="false">
      <c r="A29" s="124" t="s">
        <v>95</v>
      </c>
      <c r="B29" s="108" t="s">
        <v>106</v>
      </c>
      <c r="C29" s="125" t="n">
        <v>0.01</v>
      </c>
      <c r="D29" s="110" t="n">
        <f aca="false">D$13*C29</f>
        <v>27.1872250971429</v>
      </c>
      <c r="E29" s="108" t="s">
        <v>107</v>
      </c>
    </row>
    <row r="30" customFormat="false" ht="13.8" hidden="false" customHeight="false" outlineLevel="0" collapsed="false">
      <c r="A30" s="124" t="s">
        <v>108</v>
      </c>
      <c r="B30" s="108" t="s">
        <v>109</v>
      </c>
      <c r="C30" s="125" t="n">
        <v>0.025</v>
      </c>
      <c r="D30" s="110" t="n">
        <f aca="false">D$13*C30</f>
        <v>67.9680627428571</v>
      </c>
      <c r="E30" s="108" t="s">
        <v>110</v>
      </c>
    </row>
    <row r="31" customFormat="false" ht="13.8" hidden="false" customHeight="false" outlineLevel="0" collapsed="false">
      <c r="A31" s="124" t="s">
        <v>111</v>
      </c>
      <c r="B31" s="108" t="s">
        <v>112</v>
      </c>
      <c r="C31" s="125" t="n">
        <v>0.002</v>
      </c>
      <c r="D31" s="110" t="n">
        <f aca="false">D$13*C31</f>
        <v>5.43744501942857</v>
      </c>
      <c r="E31" s="108" t="s">
        <v>113</v>
      </c>
    </row>
    <row r="32" customFormat="false" ht="13.8" hidden="false" customHeight="false" outlineLevel="0" collapsed="false">
      <c r="A32" s="124" t="s">
        <v>114</v>
      </c>
      <c r="B32" s="108" t="s">
        <v>115</v>
      </c>
      <c r="C32" s="125" t="n">
        <v>0.006</v>
      </c>
      <c r="D32" s="110" t="n">
        <f aca="false">D$13*C32</f>
        <v>16.3123350582857</v>
      </c>
      <c r="E32" s="108" t="s">
        <v>116</v>
      </c>
    </row>
    <row r="33" customFormat="false" ht="13.8" hidden="false" customHeight="false" outlineLevel="0" collapsed="false">
      <c r="A33" s="223" t="s">
        <v>117</v>
      </c>
      <c r="B33" s="234" t="s">
        <v>118</v>
      </c>
      <c r="C33" s="235" t="n">
        <v>0.015</v>
      </c>
      <c r="D33" s="236" t="n">
        <f aca="false">D$13*C33</f>
        <v>40.7808376457143</v>
      </c>
      <c r="E33" s="234" t="s">
        <v>119</v>
      </c>
    </row>
    <row r="34" customFormat="false" ht="13.8" hidden="false" customHeight="false" outlineLevel="0" collapsed="false">
      <c r="A34" s="124"/>
      <c r="B34" s="121" t="s">
        <v>120</v>
      </c>
      <c r="C34" s="122" t="n">
        <f aca="false">SUM(C26:C33)</f>
        <v>0.363</v>
      </c>
      <c r="D34" s="123" t="n">
        <f aca="false">SUM(D26:D33)</f>
        <v>986.896271026286</v>
      </c>
      <c r="E34" s="108"/>
    </row>
    <row r="35" customFormat="false" ht="13.8" hidden="false" customHeight="false" outlineLevel="0" collapsed="false">
      <c r="A35" s="87"/>
      <c r="B35" s="88"/>
      <c r="C35" s="87"/>
      <c r="D35" s="89"/>
      <c r="E35" s="88"/>
    </row>
    <row r="36" customFormat="false" ht="13.8" hidden="false" customHeight="false" outlineLevel="0" collapsed="false">
      <c r="A36" s="115"/>
      <c r="B36" s="116" t="s">
        <v>121</v>
      </c>
      <c r="C36" s="117"/>
      <c r="D36" s="118"/>
      <c r="E36" s="119"/>
    </row>
    <row r="37" customFormat="false" ht="13.8" hidden="false" customHeight="false" outlineLevel="0" collapsed="false">
      <c r="A37" s="120"/>
      <c r="B37" s="121"/>
      <c r="C37" s="122" t="s">
        <v>30</v>
      </c>
      <c r="D37" s="123" t="s">
        <v>31</v>
      </c>
      <c r="E37" s="121" t="s">
        <v>32</v>
      </c>
    </row>
    <row r="38" customFormat="false" ht="13.8" hidden="false" customHeight="false" outlineLevel="0" collapsed="false">
      <c r="A38" s="124" t="s">
        <v>33</v>
      </c>
      <c r="B38" s="108" t="s">
        <v>122</v>
      </c>
      <c r="C38" s="125" t="n">
        <v>0.0833</v>
      </c>
      <c r="D38" s="110" t="n">
        <f aca="false">D$13*C38</f>
        <v>226.4695850592</v>
      </c>
      <c r="E38" s="108" t="s">
        <v>123</v>
      </c>
    </row>
    <row r="39" customFormat="false" ht="13.8" hidden="false" customHeight="false" outlineLevel="0" collapsed="false">
      <c r="A39" s="124" t="s">
        <v>36</v>
      </c>
      <c r="B39" s="129" t="s">
        <v>124</v>
      </c>
      <c r="C39" s="130" t="n">
        <v>0.0833</v>
      </c>
      <c r="D39" s="110" t="n">
        <f aca="false">D$13*C39</f>
        <v>226.4695850592</v>
      </c>
      <c r="E39" s="131" t="s">
        <v>125</v>
      </c>
    </row>
    <row r="40" customFormat="false" ht="13.8" hidden="false" customHeight="false" outlineLevel="0" collapsed="false">
      <c r="A40" s="124" t="s">
        <v>43</v>
      </c>
      <c r="B40" s="108" t="s">
        <v>126</v>
      </c>
      <c r="C40" s="125" t="n">
        <v>0.0278</v>
      </c>
      <c r="D40" s="110" t="n">
        <f aca="false">D$13*C40</f>
        <v>75.5804857700571</v>
      </c>
      <c r="E40" s="108" t="s">
        <v>127</v>
      </c>
    </row>
    <row r="41" customFormat="false" ht="13.8" hidden="false" customHeight="false" outlineLevel="0" collapsed="false">
      <c r="A41" s="132"/>
      <c r="B41" s="133" t="s">
        <v>128</v>
      </c>
      <c r="C41" s="134" t="n">
        <f aca="false">SUM(C38:C40)</f>
        <v>0.1944</v>
      </c>
      <c r="D41" s="135" t="n">
        <f aca="false">SUM(D38:D40)</f>
        <v>528.519655888457</v>
      </c>
      <c r="E41" s="100"/>
    </row>
    <row r="42" customFormat="false" ht="13.8" hidden="false" customHeight="false" outlineLevel="0" collapsed="false">
      <c r="A42" s="136"/>
      <c r="B42" s="100"/>
      <c r="C42" s="137"/>
      <c r="D42" s="102"/>
      <c r="E42" s="138" t="s">
        <v>129</v>
      </c>
    </row>
    <row r="43" customFormat="false" ht="13.8" hidden="false" customHeight="false" outlineLevel="0" collapsed="false">
      <c r="A43" s="217" t="s">
        <v>43</v>
      </c>
      <c r="B43" s="255" t="s">
        <v>130</v>
      </c>
      <c r="C43" s="256" t="n">
        <f aca="false">C41*C34</f>
        <v>0.0705672</v>
      </c>
      <c r="D43" s="257" t="n">
        <f aca="false">D$12*C43</f>
        <v>10.0452704372517</v>
      </c>
      <c r="E43" s="265" t="s">
        <v>131</v>
      </c>
    </row>
    <row r="44" customFormat="false" ht="13.8" hidden="false" customHeight="false" outlineLevel="0" collapsed="false">
      <c r="A44" s="127"/>
      <c r="B44" s="211" t="s">
        <v>132</v>
      </c>
      <c r="C44" s="212" t="n">
        <f aca="false">SUM(C41:C43)</f>
        <v>0.2649672</v>
      </c>
      <c r="D44" s="213" t="n">
        <f aca="false">SUM(D41:D43)</f>
        <v>538.564926325709</v>
      </c>
      <c r="E44" s="108"/>
    </row>
    <row r="45" customFormat="false" ht="13.8" hidden="false" customHeight="false" outlineLevel="0" collapsed="false">
      <c r="A45" s="237"/>
      <c r="B45" s="238"/>
      <c r="C45" s="239"/>
      <c r="D45" s="240"/>
      <c r="E45" s="238"/>
    </row>
    <row r="46" customFormat="false" ht="13.8" hidden="false" customHeight="false" outlineLevel="0" collapsed="false">
      <c r="A46" s="214"/>
      <c r="B46" s="241" t="s">
        <v>133</v>
      </c>
      <c r="C46" s="242"/>
      <c r="D46" s="243"/>
      <c r="E46" s="244"/>
    </row>
    <row r="47" customFormat="false" ht="13.8" hidden="false" customHeight="false" outlineLevel="0" collapsed="false">
      <c r="A47" s="245"/>
      <c r="B47" s="246"/>
      <c r="C47" s="247" t="s">
        <v>30</v>
      </c>
      <c r="D47" s="248" t="s">
        <v>31</v>
      </c>
      <c r="E47" s="246" t="s">
        <v>32</v>
      </c>
    </row>
    <row r="48" customFormat="false" ht="13.8" hidden="false" customHeight="false" outlineLevel="0" collapsed="false">
      <c r="A48" s="220" t="s">
        <v>33</v>
      </c>
      <c r="B48" s="249" t="s">
        <v>134</v>
      </c>
      <c r="C48" s="250" t="n">
        <v>0</v>
      </c>
      <c r="D48" s="251" t="n">
        <f aca="false">D$13*C48</f>
        <v>0</v>
      </c>
      <c r="E48" s="249" t="s">
        <v>135</v>
      </c>
    </row>
    <row r="49" customFormat="false" ht="13.8" hidden="false" customHeight="false" outlineLevel="0" collapsed="false">
      <c r="A49" s="218"/>
      <c r="B49" s="252"/>
      <c r="C49" s="253"/>
      <c r="D49" s="254"/>
      <c r="E49" s="252" t="s">
        <v>136</v>
      </c>
    </row>
    <row r="50" customFormat="false" ht="13.8" hidden="false" customHeight="false" outlineLevel="0" collapsed="false">
      <c r="A50" s="219"/>
      <c r="B50" s="255"/>
      <c r="C50" s="256"/>
      <c r="D50" s="257"/>
      <c r="E50" s="255" t="s">
        <v>137</v>
      </c>
    </row>
    <row r="51" customFormat="false" ht="13.8" hidden="false" customHeight="false" outlineLevel="0" collapsed="false">
      <c r="A51" s="258"/>
      <c r="B51" s="259" t="s">
        <v>128</v>
      </c>
      <c r="C51" s="260" t="n">
        <f aca="false">SUM(C48:C50)</f>
        <v>0</v>
      </c>
      <c r="D51" s="261" t="n">
        <f aca="false">SUM(D48:D50)</f>
        <v>0</v>
      </c>
      <c r="E51" s="252"/>
    </row>
    <row r="52" customFormat="false" ht="13.8" hidden="false" customHeight="false" outlineLevel="0" collapsed="false">
      <c r="A52" s="215"/>
      <c r="B52" s="262"/>
      <c r="C52" s="250"/>
      <c r="D52" s="251"/>
      <c r="E52" s="263" t="s">
        <v>129</v>
      </c>
    </row>
    <row r="53" customFormat="false" ht="13.8" hidden="false" customHeight="false" outlineLevel="0" collapsed="false">
      <c r="A53" s="217" t="s">
        <v>36</v>
      </c>
      <c r="B53" s="264" t="s">
        <v>130</v>
      </c>
      <c r="C53" s="256" t="n">
        <f aca="false">C51*C34</f>
        <v>0</v>
      </c>
      <c r="D53" s="257" t="n">
        <f aca="false">D$13*C53</f>
        <v>0</v>
      </c>
      <c r="E53" s="265"/>
    </row>
    <row r="54" customFormat="false" ht="13.8" hidden="false" customHeight="false" outlineLevel="0" collapsed="false">
      <c r="A54" s="345"/>
      <c r="B54" s="211" t="s">
        <v>138</v>
      </c>
      <c r="C54" s="212" t="n">
        <f aca="false">SUM(C51:C53)</f>
        <v>0</v>
      </c>
      <c r="D54" s="213" t="n">
        <f aca="false">SUM(D51:D53)</f>
        <v>0</v>
      </c>
      <c r="E54" s="108"/>
    </row>
    <row r="55" customFormat="false" ht="13.8" hidden="false" customHeight="false" outlineLevel="0" collapsed="false">
      <c r="A55" s="87"/>
      <c r="B55" s="88"/>
      <c r="C55" s="87"/>
      <c r="D55" s="89"/>
      <c r="E55" s="88"/>
    </row>
    <row r="56" customFormat="false" ht="13.8" hidden="false" customHeight="false" outlineLevel="0" collapsed="false">
      <c r="A56" s="214"/>
      <c r="B56" s="241" t="s">
        <v>139</v>
      </c>
      <c r="C56" s="242"/>
      <c r="D56" s="243"/>
      <c r="E56" s="244"/>
    </row>
    <row r="57" customFormat="false" ht="13.8" hidden="false" customHeight="false" outlineLevel="0" collapsed="false">
      <c r="A57" s="214"/>
      <c r="B57" s="246"/>
      <c r="C57" s="270" t="s">
        <v>30</v>
      </c>
      <c r="D57" s="271" t="s">
        <v>31</v>
      </c>
      <c r="E57" s="272" t="s">
        <v>32</v>
      </c>
    </row>
    <row r="58" customFormat="false" ht="13.8" hidden="false" customHeight="false" outlineLevel="0" collapsed="false">
      <c r="A58" s="215"/>
      <c r="B58" s="249"/>
      <c r="C58" s="220"/>
      <c r="D58" s="273"/>
      <c r="E58" s="274" t="s">
        <v>140</v>
      </c>
    </row>
    <row r="59" customFormat="false" ht="13.8" hidden="false" customHeight="false" outlineLevel="0" collapsed="false">
      <c r="A59" s="216" t="s">
        <v>33</v>
      </c>
      <c r="B59" s="252" t="s">
        <v>141</v>
      </c>
      <c r="C59" s="253" t="n">
        <f aca="false">5%*8.33%</f>
        <v>0.004165</v>
      </c>
      <c r="D59" s="275" t="n">
        <f aca="false">D$13*C59</f>
        <v>11.32347925296</v>
      </c>
      <c r="E59" s="274" t="s">
        <v>142</v>
      </c>
    </row>
    <row r="60" customFormat="false" ht="13.8" hidden="false" customHeight="false" outlineLevel="0" collapsed="false">
      <c r="A60" s="217"/>
      <c r="B60" s="255"/>
      <c r="C60" s="256"/>
      <c r="D60" s="276"/>
      <c r="E60" s="265" t="s">
        <v>143</v>
      </c>
    </row>
    <row r="61" customFormat="false" ht="13.8" hidden="false" customHeight="false" outlineLevel="0" collapsed="false">
      <c r="A61" s="218"/>
      <c r="B61" s="252"/>
      <c r="C61" s="253"/>
      <c r="D61" s="254"/>
      <c r="E61" s="263" t="s">
        <v>144</v>
      </c>
    </row>
    <row r="62" customFormat="false" ht="13.8" hidden="false" customHeight="false" outlineLevel="0" collapsed="false">
      <c r="A62" s="219" t="s">
        <v>36</v>
      </c>
      <c r="B62" s="255" t="s">
        <v>145</v>
      </c>
      <c r="C62" s="256" t="n">
        <f aca="false">C59*8%</f>
        <v>0.0003332</v>
      </c>
      <c r="D62" s="257" t="n">
        <f aca="false">D$13*C62</f>
        <v>0.9058783402368</v>
      </c>
      <c r="E62" s="265" t="s">
        <v>146</v>
      </c>
    </row>
    <row r="63" customFormat="false" ht="13.8" hidden="false" customHeight="false" outlineLevel="0" collapsed="false">
      <c r="A63" s="220"/>
      <c r="B63" s="249" t="s">
        <v>147</v>
      </c>
      <c r="C63" s="250"/>
      <c r="D63" s="251"/>
      <c r="E63" s="249" t="s">
        <v>148</v>
      </c>
    </row>
    <row r="64" customFormat="false" ht="13.8" hidden="false" customHeight="false" outlineLevel="0" collapsed="false">
      <c r="A64" s="219" t="s">
        <v>43</v>
      </c>
      <c r="B64" s="255" t="s">
        <v>149</v>
      </c>
      <c r="C64" s="256" t="n">
        <v>0.02</v>
      </c>
      <c r="D64" s="257" t="n">
        <f aca="false">D$13*C64</f>
        <v>54.3744501942857</v>
      </c>
      <c r="E64" s="255"/>
    </row>
    <row r="65" customFormat="false" ht="13.8" hidden="false" customHeight="false" outlineLevel="0" collapsed="false">
      <c r="A65" s="220"/>
      <c r="B65" s="249"/>
      <c r="C65" s="277"/>
      <c r="D65" s="251"/>
      <c r="E65" s="263" t="s">
        <v>150</v>
      </c>
    </row>
    <row r="66" customFormat="false" ht="13.8" hidden="false" customHeight="false" outlineLevel="0" collapsed="false">
      <c r="A66" s="218" t="s">
        <v>95</v>
      </c>
      <c r="B66" s="252" t="s">
        <v>151</v>
      </c>
      <c r="C66" s="278" t="n">
        <f aca="false">(7/30)/12</f>
        <v>0.0194444444444444</v>
      </c>
      <c r="D66" s="254" t="n">
        <f aca="false">D$13*C66</f>
        <v>52.8640488</v>
      </c>
      <c r="E66" s="274" t="s">
        <v>152</v>
      </c>
    </row>
    <row r="67" customFormat="false" ht="13.8" hidden="false" customHeight="false" outlineLevel="0" collapsed="false">
      <c r="A67" s="219"/>
      <c r="B67" s="252"/>
      <c r="C67" s="279"/>
      <c r="D67" s="257"/>
      <c r="E67" s="274" t="s">
        <v>153</v>
      </c>
    </row>
    <row r="68" customFormat="false" ht="13.8" hidden="false" customHeight="false" outlineLevel="0" collapsed="false">
      <c r="A68" s="216" t="s">
        <v>108</v>
      </c>
      <c r="B68" s="249" t="s">
        <v>130</v>
      </c>
      <c r="C68" s="280" t="n">
        <f aca="false">C66*C34</f>
        <v>0.00705833333333333</v>
      </c>
      <c r="D68" s="254" t="n">
        <f aca="false">D$13*C68</f>
        <v>19.1896497144</v>
      </c>
      <c r="E68" s="249" t="s">
        <v>154</v>
      </c>
    </row>
    <row r="69" customFormat="false" ht="13.8" hidden="false" customHeight="false" outlineLevel="0" collapsed="false">
      <c r="A69" s="216"/>
      <c r="B69" s="255"/>
      <c r="C69" s="280"/>
      <c r="D69" s="281"/>
      <c r="E69" s="255" t="s">
        <v>155</v>
      </c>
    </row>
    <row r="70" customFormat="false" ht="13.8" hidden="false" customHeight="false" outlineLevel="0" collapsed="false">
      <c r="A70" s="220"/>
      <c r="B70" s="249" t="s">
        <v>147</v>
      </c>
      <c r="C70" s="250"/>
      <c r="D70" s="251"/>
      <c r="E70" s="252" t="s">
        <v>148</v>
      </c>
    </row>
    <row r="71" customFormat="false" ht="13.8" hidden="false" customHeight="false" outlineLevel="0" collapsed="false">
      <c r="A71" s="219" t="s">
        <v>111</v>
      </c>
      <c r="B71" s="255" t="s">
        <v>156</v>
      </c>
      <c r="C71" s="256" t="n">
        <v>0.02</v>
      </c>
      <c r="D71" s="257" t="n">
        <f aca="false">D$13*C71</f>
        <v>54.3744501942857</v>
      </c>
      <c r="E71" s="255"/>
    </row>
    <row r="72" customFormat="false" ht="13.8" hidden="false" customHeight="false" outlineLevel="0" collapsed="false">
      <c r="A72" s="120"/>
      <c r="B72" s="121" t="s">
        <v>157</v>
      </c>
      <c r="C72" s="122" t="n">
        <f aca="false">SUM(C59:C71)</f>
        <v>0.0710009777777778</v>
      </c>
      <c r="D72" s="123" t="n">
        <f aca="false">SUM(D59:D71)</f>
        <v>193.031956496168</v>
      </c>
      <c r="E72" s="108"/>
    </row>
    <row r="73" customFormat="false" ht="13.8" hidden="false" customHeight="false" outlineLevel="0" collapsed="false">
      <c r="A73" s="237"/>
      <c r="B73" s="238"/>
      <c r="C73" s="239"/>
      <c r="D73" s="240"/>
      <c r="E73" s="238"/>
    </row>
    <row r="74" customFormat="false" ht="13.8" hidden="false" customHeight="false" outlineLevel="0" collapsed="false">
      <c r="A74" s="214"/>
      <c r="B74" s="241" t="s">
        <v>158</v>
      </c>
      <c r="C74" s="242"/>
      <c r="D74" s="243"/>
      <c r="E74" s="244"/>
    </row>
    <row r="75" customFormat="false" ht="13.8" hidden="false" customHeight="false" outlineLevel="0" collapsed="false">
      <c r="A75" s="338"/>
      <c r="B75" s="295"/>
      <c r="C75" s="339" t="s">
        <v>30</v>
      </c>
      <c r="D75" s="271" t="s">
        <v>31</v>
      </c>
      <c r="E75" s="295" t="s">
        <v>32</v>
      </c>
    </row>
    <row r="76" customFormat="false" ht="13.8" hidden="false" customHeight="false" outlineLevel="0" collapsed="false">
      <c r="A76" s="218"/>
      <c r="B76" s="252"/>
      <c r="C76" s="253"/>
      <c r="D76" s="254"/>
      <c r="E76" s="263" t="s">
        <v>144</v>
      </c>
    </row>
    <row r="77" customFormat="false" ht="13.8" hidden="false" customHeight="false" outlineLevel="0" collapsed="false">
      <c r="A77" s="218" t="s">
        <v>33</v>
      </c>
      <c r="B77" s="252" t="s">
        <v>160</v>
      </c>
      <c r="C77" s="253" t="n">
        <f aca="false">(5/30)/12</f>
        <v>0.0138888888888889</v>
      </c>
      <c r="D77" s="254" t="n">
        <f aca="false">D$13*C77</f>
        <v>37.7600348571429</v>
      </c>
      <c r="E77" s="274" t="s">
        <v>161</v>
      </c>
    </row>
    <row r="78" customFormat="false" ht="13.8" hidden="false" customHeight="false" outlineLevel="0" collapsed="false">
      <c r="A78" s="215"/>
      <c r="B78" s="249"/>
      <c r="C78" s="285"/>
      <c r="D78" s="251"/>
      <c r="E78" s="249" t="s">
        <v>162</v>
      </c>
    </row>
    <row r="79" customFormat="false" ht="13.8" hidden="false" customHeight="false" outlineLevel="0" collapsed="false">
      <c r="A79" s="218" t="s">
        <v>33</v>
      </c>
      <c r="B79" s="252" t="s">
        <v>163</v>
      </c>
      <c r="C79" s="280" t="n">
        <v>0.00021</v>
      </c>
      <c r="D79" s="254" t="n">
        <f aca="false">D$13*C79</f>
        <v>0.57093172704</v>
      </c>
      <c r="E79" s="252" t="s">
        <v>164</v>
      </c>
    </row>
    <row r="80" customFormat="false" ht="13.8" hidden="false" customHeight="false" outlineLevel="0" collapsed="false">
      <c r="A80" s="215"/>
      <c r="B80" s="255"/>
      <c r="C80" s="286"/>
      <c r="D80" s="257"/>
      <c r="E80" s="255" t="s">
        <v>165</v>
      </c>
    </row>
    <row r="81" customFormat="false" ht="13.8" hidden="false" customHeight="false" outlineLevel="0" collapsed="false">
      <c r="A81" s="216" t="s">
        <v>36</v>
      </c>
      <c r="B81" s="252"/>
      <c r="C81" s="278"/>
      <c r="D81" s="254"/>
      <c r="E81" s="181" t="s">
        <v>166</v>
      </c>
    </row>
    <row r="82" customFormat="false" ht="13.8" hidden="false" customHeight="false" outlineLevel="0" collapsed="false">
      <c r="A82" s="217"/>
      <c r="B82" s="252" t="s">
        <v>167</v>
      </c>
      <c r="C82" s="278" t="n">
        <f aca="false">(3/30)/12</f>
        <v>0.00833333333333333</v>
      </c>
      <c r="D82" s="254" t="n">
        <f aca="false">D$13*C82</f>
        <v>22.6560209142857</v>
      </c>
      <c r="E82" s="274" t="s">
        <v>168</v>
      </c>
    </row>
    <row r="83" customFormat="false" ht="13.8" hidden="false" customHeight="false" outlineLevel="0" collapsed="false">
      <c r="A83" s="218"/>
      <c r="B83" s="252"/>
      <c r="C83" s="279"/>
      <c r="D83" s="257"/>
      <c r="E83" s="274" t="s">
        <v>169</v>
      </c>
    </row>
    <row r="84" customFormat="false" ht="13.8" hidden="false" customHeight="false" outlineLevel="0" collapsed="false">
      <c r="A84" s="218" t="s">
        <v>43</v>
      </c>
      <c r="B84" s="249" t="s">
        <v>170</v>
      </c>
      <c r="C84" s="280" t="n">
        <f aca="false">(15/30)/12*0.1</f>
        <v>0.00416666666666667</v>
      </c>
      <c r="D84" s="254" t="n">
        <f aca="false">D$13*C84</f>
        <v>11.3280104571429</v>
      </c>
      <c r="E84" s="249" t="s">
        <v>171</v>
      </c>
    </row>
    <row r="85" customFormat="false" ht="13.8" hidden="false" customHeight="false" outlineLevel="0" collapsed="false">
      <c r="A85" s="219"/>
      <c r="B85" s="255"/>
      <c r="C85" s="280"/>
      <c r="D85" s="281"/>
      <c r="E85" s="255" t="s">
        <v>172</v>
      </c>
    </row>
    <row r="86" customFormat="false" ht="13.8" hidden="false" customHeight="false" outlineLevel="0" collapsed="false">
      <c r="A86" s="324" t="s">
        <v>95</v>
      </c>
      <c r="B86" s="121" t="s">
        <v>49</v>
      </c>
      <c r="C86" s="122" t="n">
        <f aca="false">SUM(C76:C85)</f>
        <v>0.0265988888888889</v>
      </c>
      <c r="D86" s="123" t="n">
        <f aca="false">SUM(D76:D85)</f>
        <v>72.3149979556114</v>
      </c>
      <c r="E86" s="108"/>
    </row>
    <row r="87" customFormat="false" ht="13.8" hidden="false" customHeight="false" outlineLevel="0" collapsed="false">
      <c r="A87" s="216"/>
      <c r="B87" s="234" t="s">
        <v>173</v>
      </c>
      <c r="C87" s="250" t="n">
        <f aca="false">C86*C34</f>
        <v>0.00965539666666667</v>
      </c>
      <c r="D87" s="254" t="n">
        <f aca="false">D$13*C87</f>
        <v>26.2503442578869</v>
      </c>
      <c r="E87" s="249" t="s">
        <v>174</v>
      </c>
    </row>
    <row r="88" customFormat="false" ht="13.8" hidden="false" customHeight="false" outlineLevel="0" collapsed="false">
      <c r="A88" s="120"/>
      <c r="B88" s="341" t="s">
        <v>175</v>
      </c>
      <c r="C88" s="340"/>
      <c r="D88" s="342" t="n">
        <f aca="false">SUM(D86:D87)</f>
        <v>98.5653422134984</v>
      </c>
      <c r="E88" s="129" t="s">
        <v>176</v>
      </c>
    </row>
    <row r="89" customFormat="false" ht="13.8" hidden="false" customHeight="false" outlineLevel="0" collapsed="false">
      <c r="A89" s="124" t="s">
        <v>108</v>
      </c>
      <c r="B89" s="232"/>
      <c r="C89" s="237"/>
      <c r="D89" s="233"/>
      <c r="E89" s="238"/>
    </row>
    <row r="90" customFormat="false" ht="13.8" hidden="false" customHeight="false" outlineLevel="0" collapsed="false">
      <c r="A90" s="124"/>
      <c r="B90" s="121" t="s">
        <v>177</v>
      </c>
      <c r="C90" s="122"/>
      <c r="D90" s="123" t="n">
        <f aca="false">D88+D72+D54+D44+D34+D22+D13</f>
        <v>5321.72323434738</v>
      </c>
      <c r="E90" s="108"/>
    </row>
    <row r="91" customFormat="false" ht="13.8" hidden="false" customHeight="false" outlineLevel="0" collapsed="false">
      <c r="A91" s="237"/>
      <c r="B91" s="232"/>
      <c r="C91" s="290"/>
      <c r="D91" s="233"/>
      <c r="E91" s="238"/>
    </row>
    <row r="92" customFormat="false" ht="15" hidden="false" customHeight="false" outlineLevel="0" collapsed="false">
      <c r="A92" s="237"/>
      <c r="B92" s="121" t="s">
        <v>178</v>
      </c>
      <c r="C92" s="122"/>
      <c r="D92" s="291" t="s">
        <v>217</v>
      </c>
      <c r="E92" s="292" t="n">
        <f aca="false">D90*D92</f>
        <v>21286.8929373895</v>
      </c>
    </row>
    <row r="93" customFormat="false" ht="13.8" hidden="false" customHeight="false" outlineLevel="0" collapsed="false">
      <c r="A93" s="87"/>
      <c r="B93" s="88"/>
      <c r="C93" s="87"/>
      <c r="D93" s="89"/>
      <c r="E93" s="88"/>
    </row>
    <row r="94" customFormat="false" ht="13.8" hidden="false" customHeight="false" outlineLevel="0" collapsed="false">
      <c r="A94" s="115"/>
      <c r="B94" s="116" t="s">
        <v>29</v>
      </c>
      <c r="C94" s="117"/>
      <c r="D94" s="118"/>
      <c r="E94" s="119"/>
    </row>
    <row r="95" customFormat="false" ht="13.8" hidden="false" customHeight="false" outlineLevel="0" collapsed="false">
      <c r="A95" s="91"/>
      <c r="B95" s="90"/>
      <c r="C95" s="313" t="s">
        <v>30</v>
      </c>
      <c r="D95" s="92" t="s">
        <v>31</v>
      </c>
      <c r="E95" s="86" t="s">
        <v>32</v>
      </c>
    </row>
    <row r="96" customFormat="false" ht="13.8" hidden="false" customHeight="false" outlineLevel="0" collapsed="false">
      <c r="A96" s="350" t="s">
        <v>33</v>
      </c>
      <c r="B96" s="351" t="s">
        <v>34</v>
      </c>
      <c r="C96" s="352" t="n">
        <v>0.0585</v>
      </c>
      <c r="D96" s="353" t="n">
        <f aca="false">E92*C96</f>
        <v>1245.28323683729</v>
      </c>
      <c r="E96" s="354" t="s">
        <v>203</v>
      </c>
    </row>
    <row r="97" customFormat="false" ht="13.8" hidden="false" customHeight="false" outlineLevel="0" collapsed="false">
      <c r="A97" s="355" t="s">
        <v>36</v>
      </c>
      <c r="B97" s="351" t="s">
        <v>37</v>
      </c>
      <c r="C97" s="352" t="n">
        <v>0.048</v>
      </c>
      <c r="D97" s="356" t="n">
        <f aca="false">(E92)*C97</f>
        <v>1021.7708609947</v>
      </c>
      <c r="E97" s="354" t="s">
        <v>38</v>
      </c>
    </row>
    <row r="98" customFormat="false" ht="13.8" hidden="false" customHeight="false" outlineLevel="0" collapsed="false">
      <c r="A98" s="99"/>
      <c r="B98" s="133" t="s">
        <v>39</v>
      </c>
      <c r="C98" s="343"/>
      <c r="D98" s="135" t="n">
        <f aca="false">SUM(D96:D97)</f>
        <v>2267.05409783198</v>
      </c>
      <c r="E98" s="344"/>
    </row>
    <row r="99" customFormat="false" ht="13.8" hidden="false" customHeight="false" outlineLevel="0" collapsed="false">
      <c r="A99" s="127" t="s">
        <v>180</v>
      </c>
      <c r="B99" s="357" t="s">
        <v>204</v>
      </c>
      <c r="C99" s="347"/>
      <c r="D99" s="348"/>
      <c r="E99" s="349"/>
    </row>
    <row r="100" customFormat="false" ht="13.8" hidden="false" customHeight="false" outlineLevel="0" collapsed="false">
      <c r="A100" s="237"/>
      <c r="B100" s="232"/>
      <c r="C100" s="239"/>
      <c r="D100" s="233"/>
      <c r="E100" s="310"/>
    </row>
    <row r="101" customFormat="false" ht="13.8" hidden="false" customHeight="false" outlineLevel="0" collapsed="false">
      <c r="A101" s="93"/>
      <c r="B101" s="94" t="s">
        <v>41</v>
      </c>
      <c r="C101" s="308"/>
      <c r="D101" s="92" t="n">
        <f aca="false">E92+D98</f>
        <v>23553.9470352215</v>
      </c>
      <c r="E101" s="309"/>
    </row>
    <row r="102" customFormat="false" ht="13.8" hidden="false" customHeight="false" outlineLevel="0" collapsed="false">
      <c r="A102" s="237"/>
      <c r="B102" s="238"/>
      <c r="C102" s="239"/>
      <c r="D102" s="240"/>
      <c r="E102" s="310"/>
    </row>
    <row r="103" customFormat="false" ht="13.8" hidden="false" customHeight="false" outlineLevel="0" collapsed="false">
      <c r="A103" s="115"/>
      <c r="B103" s="116" t="s">
        <v>42</v>
      </c>
      <c r="C103" s="311"/>
      <c r="D103" s="312"/>
      <c r="E103" s="204"/>
    </row>
    <row r="104" customFormat="false" ht="13.8" hidden="false" customHeight="false" outlineLevel="0" collapsed="false">
      <c r="A104" s="91"/>
      <c r="B104" s="90"/>
      <c r="C104" s="313" t="s">
        <v>30</v>
      </c>
      <c r="D104" s="314" t="s">
        <v>31</v>
      </c>
      <c r="E104" s="86" t="s">
        <v>32</v>
      </c>
    </row>
    <row r="105" customFormat="false" ht="13.8" hidden="false" customHeight="false" outlineLevel="0" collapsed="false">
      <c r="A105" s="194" t="s">
        <v>43</v>
      </c>
      <c r="B105" s="129" t="s">
        <v>44</v>
      </c>
      <c r="C105" s="130"/>
      <c r="D105" s="110"/>
      <c r="E105" s="315" t="s">
        <v>45</v>
      </c>
    </row>
    <row r="106" customFormat="false" ht="13.8" hidden="false" customHeight="false" outlineLevel="0" collapsed="false">
      <c r="A106" s="124"/>
      <c r="B106" s="234" t="s">
        <v>46</v>
      </c>
      <c r="C106" s="235" t="n">
        <v>0.0122</v>
      </c>
      <c r="D106" s="236" t="n">
        <f aca="false">$D$101*C106</f>
        <v>287.358153829702</v>
      </c>
      <c r="E106" s="104"/>
    </row>
    <row r="107" customFormat="false" ht="13.8" hidden="false" customHeight="false" outlineLevel="0" collapsed="false">
      <c r="A107" s="124"/>
      <c r="B107" s="234" t="s">
        <v>47</v>
      </c>
      <c r="C107" s="235" t="n">
        <v>0.061</v>
      </c>
      <c r="D107" s="236" t="n">
        <f aca="false">$D$101*C107</f>
        <v>1436.79076914851</v>
      </c>
      <c r="E107" s="104"/>
    </row>
    <row r="108" customFormat="false" ht="13.8" hidden="false" customHeight="false" outlineLevel="0" collapsed="false">
      <c r="A108" s="124"/>
      <c r="B108" s="234" t="s">
        <v>205</v>
      </c>
      <c r="C108" s="235" t="n">
        <v>0</v>
      </c>
      <c r="D108" s="236" t="n">
        <f aca="false">$D$101*C108</f>
        <v>0</v>
      </c>
      <c r="E108" s="104"/>
    </row>
    <row r="109" customFormat="false" ht="13.8" hidden="false" customHeight="false" outlineLevel="0" collapsed="false">
      <c r="A109" s="124"/>
      <c r="B109" s="234" t="s">
        <v>206</v>
      </c>
      <c r="C109" s="235" t="n">
        <v>0</v>
      </c>
      <c r="D109" s="236" t="n">
        <f aca="false">$D$101*C109</f>
        <v>0</v>
      </c>
      <c r="E109" s="104"/>
    </row>
    <row r="110" customFormat="false" ht="13.8" hidden="false" customHeight="false" outlineLevel="0" collapsed="false">
      <c r="A110" s="124"/>
      <c r="B110" s="234" t="s">
        <v>48</v>
      </c>
      <c r="C110" s="235" t="n">
        <v>0.03</v>
      </c>
      <c r="D110" s="236" t="n">
        <f aca="false">$D$101*C110</f>
        <v>706.618411056644</v>
      </c>
      <c r="E110" s="104"/>
    </row>
    <row r="111" customFormat="false" ht="13.8" hidden="false" customHeight="false" outlineLevel="0" collapsed="false">
      <c r="A111" s="124"/>
      <c r="B111" s="234"/>
      <c r="C111" s="235" t="n">
        <v>0</v>
      </c>
      <c r="D111" s="236" t="n">
        <f aca="false">D101*C111</f>
        <v>0</v>
      </c>
      <c r="E111" s="104"/>
    </row>
    <row r="112" customFormat="false" ht="13.8" hidden="false" customHeight="false" outlineLevel="0" collapsed="false">
      <c r="A112" s="120"/>
      <c r="B112" s="121" t="s">
        <v>49</v>
      </c>
      <c r="C112" s="122" t="n">
        <f aca="false">SUM(C106:C111)</f>
        <v>0.1032</v>
      </c>
      <c r="D112" s="123" t="n">
        <f aca="false">SUM(D106:D111)</f>
        <v>2430.76733403486</v>
      </c>
      <c r="E112" s="129"/>
    </row>
    <row r="113" customFormat="false" ht="13.8" hidden="false" customHeight="false" outlineLevel="0" collapsed="false">
      <c r="A113" s="124"/>
      <c r="B113" s="108"/>
      <c r="C113" s="137"/>
      <c r="D113" s="106"/>
      <c r="E113" s="108"/>
    </row>
    <row r="114" customFormat="false" ht="13.8" hidden="false" customHeight="false" outlineLevel="0" collapsed="false">
      <c r="A114" s="124"/>
      <c r="B114" s="121" t="s">
        <v>50</v>
      </c>
      <c r="C114" s="124"/>
      <c r="D114" s="123" t="n">
        <f aca="false">D112+D101</f>
        <v>25984.7143692563</v>
      </c>
      <c r="E114" s="108"/>
    </row>
    <row r="115" customFormat="false" ht="13.8" hidden="false" customHeight="false" outlineLevel="0" collapsed="false">
      <c r="A115" s="124"/>
      <c r="B115" s="121" t="s">
        <v>51</v>
      </c>
      <c r="C115" s="124" t="n">
        <v>12</v>
      </c>
      <c r="D115" s="123" t="n">
        <f aca="false">D114*C115</f>
        <v>311816.572431076</v>
      </c>
      <c r="E115" s="108"/>
    </row>
    <row r="116" customFormat="false" ht="13.8" hidden="false" customHeight="false" outlineLevel="0" collapsed="false">
      <c r="A116" s="80"/>
      <c r="C116" s="80"/>
      <c r="D116" s="80"/>
    </row>
    <row r="117" customFormat="false" ht="13.8" hidden="false" customHeight="false" outlineLevel="0" collapsed="false">
      <c r="A117" s="80"/>
      <c r="C117" s="80"/>
      <c r="D117" s="80"/>
    </row>
    <row r="118" customFormat="false" ht="13.8" hidden="false" customHeight="false" outlineLevel="0" collapsed="false">
      <c r="A118" s="80"/>
      <c r="C118" s="80"/>
      <c r="D118" s="80"/>
    </row>
    <row r="119" customFormat="false" ht="13.8" hidden="false" customHeight="false" outlineLevel="0" collapsed="false">
      <c r="A119" s="80"/>
      <c r="C119" s="80"/>
      <c r="D119" s="80"/>
    </row>
    <row r="120" customFormat="false" ht="13.8" hidden="false" customHeight="false" outlineLevel="0" collapsed="false">
      <c r="A120" s="80"/>
      <c r="C120" s="80"/>
      <c r="D120" s="80"/>
    </row>
    <row r="121" customFormat="false" ht="13.8" hidden="false" customHeight="false" outlineLevel="0" collapsed="false">
      <c r="A121" s="80"/>
      <c r="C121" s="80"/>
      <c r="D121" s="80"/>
    </row>
    <row r="122" customFormat="false" ht="13.8" hidden="false" customHeight="false" outlineLevel="0" collapsed="false">
      <c r="A122" s="80"/>
      <c r="C122" s="80"/>
      <c r="D122" s="80"/>
    </row>
    <row r="123" customFormat="false" ht="13.8" hidden="false" customHeight="false" outlineLevel="0" collapsed="false">
      <c r="A123" s="80"/>
      <c r="C123" s="80"/>
      <c r="D123" s="80"/>
    </row>
    <row r="124" customFormat="false" ht="13.8" hidden="false" customHeight="false" outlineLevel="0" collapsed="false">
      <c r="A124" s="80"/>
      <c r="C124" s="80"/>
      <c r="D124" s="80"/>
    </row>
    <row r="125" customFormat="false" ht="13.8" hidden="false" customHeight="false" outlineLevel="0" collapsed="false">
      <c r="A125" s="80"/>
      <c r="C125" s="80"/>
      <c r="D125" s="80"/>
    </row>
    <row r="126" customFormat="false" ht="13.8" hidden="false" customHeight="false" outlineLevel="0" collapsed="false">
      <c r="A126" s="80"/>
      <c r="C126" s="80"/>
      <c r="D126" s="80"/>
    </row>
    <row r="127" customFormat="false" ht="13.8" hidden="false" customHeight="false" outlineLevel="0" collapsed="false">
      <c r="A127" s="80"/>
      <c r="C127" s="80"/>
      <c r="D127" s="80"/>
    </row>
    <row r="128" customFormat="false" ht="13.8" hidden="false" customHeight="false" outlineLevel="0" collapsed="false">
      <c r="A128" s="80"/>
      <c r="C128" s="80"/>
      <c r="D128" s="80"/>
    </row>
    <row r="129" customFormat="false" ht="13.8" hidden="false" customHeight="false" outlineLevel="0" collapsed="false">
      <c r="A129" s="80"/>
      <c r="C129" s="80"/>
      <c r="D129" s="80"/>
    </row>
    <row r="130" customFormat="false" ht="13.8" hidden="false" customHeight="false" outlineLevel="0" collapsed="false">
      <c r="A130" s="80"/>
      <c r="C130" s="80"/>
      <c r="D130" s="80"/>
    </row>
    <row r="131" customFormat="false" ht="13.8" hidden="false" customHeight="false" outlineLevel="0" collapsed="false">
      <c r="A131" s="80"/>
      <c r="C131" s="80"/>
      <c r="D131" s="80"/>
    </row>
    <row r="132" customFormat="false" ht="13.8" hidden="false" customHeight="false" outlineLevel="0" collapsed="false">
      <c r="A132" s="80"/>
      <c r="C132" s="80"/>
      <c r="D132" s="80"/>
    </row>
    <row r="133" customFormat="false" ht="13.8" hidden="false" customHeight="false" outlineLevel="0" collapsed="false">
      <c r="A133" s="80"/>
      <c r="C133" s="80"/>
      <c r="D133" s="80"/>
    </row>
    <row r="134" customFormat="false" ht="13.8" hidden="false" customHeight="false" outlineLevel="0" collapsed="false">
      <c r="A134" s="80"/>
      <c r="C134" s="80"/>
      <c r="D134" s="80"/>
    </row>
    <row r="135" customFormat="false" ht="13.8" hidden="false" customHeight="false" outlineLevel="0" collapsed="false">
      <c r="A135" s="80"/>
      <c r="C135" s="80"/>
      <c r="D135" s="80"/>
    </row>
    <row r="136" customFormat="false" ht="13.8" hidden="false" customHeight="false" outlineLevel="0" collapsed="false">
      <c r="A136" s="80"/>
      <c r="C136" s="80"/>
      <c r="D136" s="80"/>
    </row>
    <row r="137" customFormat="false" ht="13.8" hidden="false" customHeight="false" outlineLevel="0" collapsed="false">
      <c r="A137" s="80"/>
      <c r="C137" s="80"/>
      <c r="D137" s="80"/>
    </row>
    <row r="138" customFormat="false" ht="13.8" hidden="false" customHeight="false" outlineLevel="0" collapsed="false">
      <c r="A138" s="80"/>
      <c r="C138" s="80"/>
      <c r="D138" s="80"/>
    </row>
    <row r="139" customFormat="false" ht="13.8" hidden="false" customHeight="false" outlineLevel="0" collapsed="false">
      <c r="A139" s="80"/>
      <c r="C139" s="80"/>
      <c r="D139" s="80"/>
    </row>
    <row r="140" customFormat="false" ht="13.8" hidden="false" customHeight="false" outlineLevel="0" collapsed="false">
      <c r="A140" s="80"/>
      <c r="C140" s="80"/>
      <c r="D140" s="80"/>
    </row>
    <row r="141" customFormat="false" ht="13.8" hidden="false" customHeight="false" outlineLevel="0" collapsed="false">
      <c r="A141" s="80"/>
      <c r="C141" s="80"/>
      <c r="D141" s="80"/>
    </row>
    <row r="142" customFormat="false" ht="13.8" hidden="false" customHeight="false" outlineLevel="0" collapsed="false">
      <c r="A142" s="80"/>
      <c r="C142" s="80"/>
      <c r="D142" s="80"/>
    </row>
    <row r="143" customFormat="false" ht="13.8" hidden="false" customHeight="false" outlineLevel="0" collapsed="false">
      <c r="A143" s="80"/>
      <c r="C143" s="80"/>
      <c r="D143" s="80"/>
    </row>
    <row r="144" customFormat="false" ht="13.8" hidden="false" customHeight="false" outlineLevel="0" collapsed="false">
      <c r="A144" s="80"/>
      <c r="C144" s="80"/>
      <c r="D144" s="80"/>
    </row>
    <row r="145" customFormat="false" ht="13.8" hidden="false" customHeight="false" outlineLevel="0" collapsed="false">
      <c r="A145" s="80"/>
      <c r="C145" s="80"/>
      <c r="D145" s="80"/>
    </row>
    <row r="146" customFormat="false" ht="13.8" hidden="false" customHeight="false" outlineLevel="0" collapsed="false">
      <c r="A146" s="80"/>
      <c r="C146" s="80"/>
      <c r="D146" s="80"/>
    </row>
    <row r="147" customFormat="false" ht="13.8" hidden="false" customHeight="false" outlineLevel="0" collapsed="false">
      <c r="A147" s="80"/>
      <c r="C147" s="80"/>
      <c r="D147" s="80"/>
    </row>
    <row r="148" customFormat="false" ht="13.8" hidden="false" customHeight="false" outlineLevel="0" collapsed="false">
      <c r="A148" s="80"/>
      <c r="C148" s="80"/>
      <c r="D148" s="80"/>
    </row>
    <row r="149" customFormat="false" ht="13.8" hidden="false" customHeight="false" outlineLevel="0" collapsed="false">
      <c r="A149" s="80"/>
      <c r="C149" s="80"/>
      <c r="D149" s="80"/>
    </row>
    <row r="150" customFormat="false" ht="13.8" hidden="false" customHeight="false" outlineLevel="0" collapsed="false">
      <c r="A150" s="80"/>
      <c r="C150" s="80"/>
      <c r="D150" s="80"/>
    </row>
    <row r="151" customFormat="false" ht="13.8" hidden="false" customHeight="false" outlineLevel="0" collapsed="false">
      <c r="A151" s="80"/>
      <c r="C151" s="80"/>
      <c r="D151" s="80"/>
    </row>
    <row r="152" customFormat="false" ht="13.8" hidden="false" customHeight="false" outlineLevel="0" collapsed="false">
      <c r="A152" s="80"/>
      <c r="C152" s="80"/>
      <c r="D152" s="80"/>
    </row>
    <row r="153" customFormat="false" ht="13.8" hidden="false" customHeight="false" outlineLevel="0" collapsed="false">
      <c r="A153" s="80"/>
      <c r="C153" s="80"/>
      <c r="D153" s="80"/>
    </row>
    <row r="154" customFormat="false" ht="13.8" hidden="false" customHeight="false" outlineLevel="0" collapsed="false">
      <c r="A154" s="80"/>
      <c r="C154" s="80"/>
      <c r="D154" s="80"/>
    </row>
    <row r="155" customFormat="false" ht="13.8" hidden="false" customHeight="false" outlineLevel="0" collapsed="false">
      <c r="A155" s="80"/>
      <c r="C155" s="80"/>
      <c r="D155" s="80"/>
    </row>
    <row r="156" customFormat="false" ht="13.8" hidden="false" customHeight="false" outlineLevel="0" collapsed="false">
      <c r="A156" s="80"/>
      <c r="C156" s="80"/>
      <c r="D156" s="80"/>
    </row>
    <row r="157" customFormat="false" ht="13.8" hidden="false" customHeight="false" outlineLevel="0" collapsed="false">
      <c r="A157" s="80"/>
      <c r="C157" s="80"/>
      <c r="D157" s="80"/>
    </row>
    <row r="158" customFormat="false" ht="13.8" hidden="false" customHeight="false" outlineLevel="0" collapsed="false">
      <c r="A158" s="80"/>
      <c r="C158" s="80"/>
      <c r="D158" s="80"/>
    </row>
    <row r="159" customFormat="false" ht="13.8" hidden="false" customHeight="false" outlineLevel="0" collapsed="false">
      <c r="A159" s="80"/>
      <c r="C159" s="80"/>
      <c r="D159" s="80"/>
    </row>
    <row r="160" customFormat="false" ht="13.8" hidden="false" customHeight="false" outlineLevel="0" collapsed="false">
      <c r="A160" s="80"/>
      <c r="C160" s="80"/>
      <c r="D160" s="80"/>
    </row>
    <row r="161" customFormat="false" ht="13.8" hidden="false" customHeight="false" outlineLevel="0" collapsed="false">
      <c r="A161" s="80"/>
      <c r="C161" s="80"/>
      <c r="D161" s="80"/>
    </row>
    <row r="162" customFormat="false" ht="13.8" hidden="false" customHeight="false" outlineLevel="0" collapsed="false">
      <c r="A162" s="80"/>
      <c r="C162" s="80"/>
      <c r="D162" s="80"/>
    </row>
    <row r="163" customFormat="false" ht="13.8" hidden="false" customHeight="false" outlineLevel="0" collapsed="false">
      <c r="A163" s="80"/>
      <c r="C163" s="80"/>
      <c r="D163" s="80"/>
    </row>
    <row r="164" customFormat="false" ht="13.8" hidden="false" customHeight="false" outlineLevel="0" collapsed="false">
      <c r="A164" s="80"/>
      <c r="C164" s="80"/>
      <c r="D164" s="80"/>
    </row>
    <row r="165" customFormat="false" ht="13.8" hidden="false" customHeight="false" outlineLevel="0" collapsed="false">
      <c r="A165" s="80"/>
      <c r="C165" s="80"/>
      <c r="D165" s="80"/>
    </row>
    <row r="166" customFormat="false" ht="13.8" hidden="false" customHeight="false" outlineLevel="0" collapsed="false">
      <c r="A166" s="80"/>
      <c r="C166" s="80"/>
      <c r="D166" s="80"/>
    </row>
    <row r="167" customFormat="false" ht="13.8" hidden="false" customHeight="false" outlineLevel="0" collapsed="false">
      <c r="A167" s="80"/>
      <c r="C167" s="80"/>
      <c r="D167" s="80"/>
    </row>
    <row r="168" customFormat="false" ht="13.8" hidden="false" customHeight="false" outlineLevel="0" collapsed="false">
      <c r="A168" s="80"/>
      <c r="C168" s="80"/>
      <c r="D168" s="80"/>
    </row>
    <row r="169" customFormat="false" ht="13.8" hidden="false" customHeight="false" outlineLevel="0" collapsed="false">
      <c r="A169" s="80"/>
      <c r="C169" s="80"/>
      <c r="D169" s="80"/>
    </row>
    <row r="170" customFormat="false" ht="13.8" hidden="false" customHeight="false" outlineLevel="0" collapsed="false">
      <c r="A170" s="80"/>
      <c r="C170" s="80"/>
      <c r="D170" s="80"/>
    </row>
    <row r="171" customFormat="false" ht="13.8" hidden="false" customHeight="false" outlineLevel="0" collapsed="false">
      <c r="A171" s="80"/>
      <c r="C171" s="80"/>
      <c r="D171" s="80"/>
    </row>
    <row r="172" customFormat="false" ht="13.8" hidden="false" customHeight="false" outlineLevel="0" collapsed="false">
      <c r="A172" s="80"/>
      <c r="C172" s="80"/>
      <c r="D172" s="80"/>
    </row>
    <row r="173" customFormat="false" ht="13.8" hidden="false" customHeight="false" outlineLevel="0" collapsed="false">
      <c r="A173" s="80"/>
      <c r="C173" s="80"/>
      <c r="D173" s="80"/>
    </row>
    <row r="174" customFormat="false" ht="13.8" hidden="false" customHeight="false" outlineLevel="0" collapsed="false">
      <c r="A174" s="80"/>
      <c r="C174" s="80"/>
      <c r="D174" s="80"/>
    </row>
    <row r="175" customFormat="false" ht="13.8" hidden="false" customHeight="false" outlineLevel="0" collapsed="false">
      <c r="A175" s="80"/>
      <c r="C175" s="80"/>
      <c r="D175" s="80"/>
    </row>
    <row r="176" customFormat="false" ht="13.8" hidden="false" customHeight="false" outlineLevel="0" collapsed="false">
      <c r="A176" s="80"/>
      <c r="C176" s="80"/>
      <c r="D176" s="80"/>
    </row>
    <row r="177" customFormat="false" ht="13.8" hidden="false" customHeight="false" outlineLevel="0" collapsed="false">
      <c r="A177" s="80"/>
      <c r="C177" s="80"/>
      <c r="D177" s="80"/>
    </row>
    <row r="178" customFormat="false" ht="13.8" hidden="false" customHeight="false" outlineLevel="0" collapsed="false">
      <c r="A178" s="80"/>
      <c r="C178" s="80"/>
      <c r="D178" s="80"/>
    </row>
    <row r="179" customFormat="false" ht="13.8" hidden="false" customHeight="false" outlineLevel="0" collapsed="false">
      <c r="A179" s="80"/>
      <c r="C179" s="80"/>
      <c r="D179" s="80"/>
    </row>
    <row r="180" customFormat="false" ht="13.8" hidden="false" customHeight="false" outlineLevel="0" collapsed="false">
      <c r="A180" s="80"/>
      <c r="C180" s="80"/>
      <c r="D180" s="80"/>
    </row>
    <row r="181" customFormat="false" ht="13.8" hidden="false" customHeight="false" outlineLevel="0" collapsed="false">
      <c r="A181" s="80"/>
      <c r="C181" s="80"/>
      <c r="D181" s="80"/>
    </row>
    <row r="182" customFormat="false" ht="13.8" hidden="false" customHeight="false" outlineLevel="0" collapsed="false">
      <c r="A182" s="80"/>
      <c r="C182" s="80"/>
      <c r="D182" s="80"/>
    </row>
    <row r="183" customFormat="false" ht="13.8" hidden="false" customHeight="false" outlineLevel="0" collapsed="false">
      <c r="A183" s="80"/>
      <c r="C183" s="80"/>
      <c r="D183" s="80"/>
    </row>
    <row r="184" customFormat="false" ht="13.8" hidden="false" customHeight="false" outlineLevel="0" collapsed="false">
      <c r="A184" s="80"/>
      <c r="C184" s="80"/>
      <c r="D184" s="80"/>
    </row>
    <row r="185" customFormat="false" ht="13.8" hidden="false" customHeight="false" outlineLevel="0" collapsed="false">
      <c r="A185" s="80"/>
      <c r="C185" s="80"/>
      <c r="D185" s="80"/>
    </row>
    <row r="186" customFormat="false" ht="13.8" hidden="false" customHeight="false" outlineLevel="0" collapsed="false">
      <c r="A186" s="80"/>
      <c r="C186" s="80"/>
      <c r="D186" s="80"/>
    </row>
    <row r="187" customFormat="false" ht="13.8" hidden="false" customHeight="false" outlineLevel="0" collapsed="false">
      <c r="A187" s="80"/>
      <c r="C187" s="80"/>
      <c r="D187" s="80"/>
    </row>
    <row r="188" customFormat="false" ht="13.8" hidden="false" customHeight="false" outlineLevel="0" collapsed="false">
      <c r="A188" s="80"/>
      <c r="C188" s="80"/>
      <c r="D188" s="80"/>
    </row>
    <row r="189" customFormat="false" ht="13.8" hidden="false" customHeight="false" outlineLevel="0" collapsed="false">
      <c r="A189" s="80"/>
      <c r="C189" s="80"/>
      <c r="D189" s="80"/>
    </row>
    <row r="190" customFormat="false" ht="13.8" hidden="false" customHeight="false" outlineLevel="0" collapsed="false">
      <c r="A190" s="80"/>
      <c r="C190" s="80"/>
      <c r="D190" s="80"/>
    </row>
    <row r="191" customFormat="false" ht="13.8" hidden="false" customHeight="false" outlineLevel="0" collapsed="false">
      <c r="A191" s="80"/>
      <c r="C191" s="80"/>
      <c r="D191" s="80"/>
    </row>
    <row r="192" customFormat="false" ht="13.8" hidden="false" customHeight="false" outlineLevel="0" collapsed="false">
      <c r="A192" s="80"/>
      <c r="C192" s="80"/>
      <c r="D192" s="80"/>
    </row>
    <row r="193" customFormat="false" ht="13.8" hidden="false" customHeight="false" outlineLevel="0" collapsed="false">
      <c r="A193" s="80"/>
      <c r="C193" s="80"/>
      <c r="D193" s="80"/>
    </row>
    <row r="194" customFormat="false" ht="13.8" hidden="false" customHeight="false" outlineLevel="0" collapsed="false">
      <c r="A194" s="80"/>
      <c r="C194" s="80"/>
      <c r="D194" s="80"/>
    </row>
    <row r="195" customFormat="false" ht="13.8" hidden="false" customHeight="false" outlineLevel="0" collapsed="false">
      <c r="A195" s="80"/>
      <c r="C195" s="80"/>
      <c r="D195" s="80"/>
    </row>
    <row r="196" customFormat="false" ht="13.8" hidden="false" customHeight="false" outlineLevel="0" collapsed="false">
      <c r="A196" s="80"/>
      <c r="C196" s="80"/>
      <c r="D196" s="80"/>
    </row>
    <row r="197" customFormat="false" ht="13.8" hidden="false" customHeight="false" outlineLevel="0" collapsed="false">
      <c r="A197" s="80"/>
      <c r="C197" s="80"/>
      <c r="D197" s="80"/>
    </row>
    <row r="198" customFormat="false" ht="13.8" hidden="false" customHeight="false" outlineLevel="0" collapsed="false">
      <c r="A198" s="80"/>
      <c r="C198" s="80"/>
      <c r="D198" s="80"/>
    </row>
    <row r="199" customFormat="false" ht="13.8" hidden="false" customHeight="false" outlineLevel="0" collapsed="false">
      <c r="A199" s="80"/>
      <c r="C199" s="80"/>
      <c r="D199" s="80"/>
    </row>
    <row r="200" customFormat="false" ht="13.8" hidden="false" customHeight="false" outlineLevel="0" collapsed="false">
      <c r="A200" s="80"/>
      <c r="C200" s="80"/>
      <c r="D200" s="80"/>
    </row>
    <row r="201" customFormat="false" ht="13.8" hidden="false" customHeight="false" outlineLevel="0" collapsed="false">
      <c r="A201" s="80"/>
      <c r="C201" s="80"/>
      <c r="D201" s="80"/>
    </row>
    <row r="202" customFormat="false" ht="13.8" hidden="false" customHeight="false" outlineLevel="0" collapsed="false">
      <c r="A202" s="80"/>
      <c r="C202" s="80"/>
      <c r="D202" s="80"/>
    </row>
    <row r="203" customFormat="false" ht="13.8" hidden="false" customHeight="false" outlineLevel="0" collapsed="false">
      <c r="A203" s="80"/>
      <c r="C203" s="80"/>
      <c r="D203" s="80"/>
    </row>
    <row r="204" customFormat="false" ht="13.8" hidden="false" customHeight="false" outlineLevel="0" collapsed="false">
      <c r="A204" s="80"/>
      <c r="C204" s="80"/>
      <c r="D204" s="80"/>
    </row>
    <row r="205" customFormat="false" ht="13.8" hidden="false" customHeight="false" outlineLevel="0" collapsed="false">
      <c r="A205" s="80"/>
      <c r="C205" s="80"/>
      <c r="D205" s="80"/>
    </row>
    <row r="206" customFormat="false" ht="13.8" hidden="false" customHeight="false" outlineLevel="0" collapsed="false">
      <c r="A206" s="80"/>
      <c r="C206" s="80"/>
      <c r="D206" s="80"/>
    </row>
    <row r="207" customFormat="false" ht="13.8" hidden="false" customHeight="false" outlineLevel="0" collapsed="false">
      <c r="A207" s="80"/>
      <c r="C207" s="80"/>
      <c r="D207" s="80"/>
    </row>
    <row r="208" customFormat="false" ht="13.8" hidden="false" customHeight="false" outlineLevel="0" collapsed="false">
      <c r="A208" s="80"/>
      <c r="C208" s="80"/>
      <c r="D208" s="80"/>
    </row>
    <row r="209" customFormat="false" ht="13.8" hidden="false" customHeight="false" outlineLevel="0" collapsed="false">
      <c r="A209" s="80"/>
      <c r="C209" s="80"/>
      <c r="D209" s="80"/>
    </row>
    <row r="210" customFormat="false" ht="13.8" hidden="false" customHeight="false" outlineLevel="0" collapsed="false">
      <c r="A210" s="80"/>
      <c r="C210" s="80"/>
      <c r="D210" s="80"/>
    </row>
    <row r="211" customFormat="false" ht="13.8" hidden="false" customHeight="false" outlineLevel="0" collapsed="false">
      <c r="A211" s="80"/>
      <c r="C211" s="80"/>
      <c r="D211" s="80"/>
    </row>
    <row r="212" customFormat="false" ht="13.8" hidden="false" customHeight="false" outlineLevel="0" collapsed="false">
      <c r="A212" s="80"/>
      <c r="C212" s="80"/>
      <c r="D212" s="80"/>
    </row>
    <row r="213" customFormat="false" ht="13.8" hidden="false" customHeight="false" outlineLevel="0" collapsed="false">
      <c r="A213" s="80"/>
      <c r="C213" s="80"/>
      <c r="D213" s="80"/>
    </row>
    <row r="214" customFormat="false" ht="13.8" hidden="false" customHeight="false" outlineLevel="0" collapsed="false">
      <c r="A214" s="80"/>
      <c r="C214" s="80"/>
      <c r="D214" s="80"/>
    </row>
    <row r="215" customFormat="false" ht="13.8" hidden="false" customHeight="false" outlineLevel="0" collapsed="false">
      <c r="A215" s="80"/>
      <c r="C215" s="80"/>
      <c r="D215" s="80"/>
    </row>
    <row r="216" customFormat="false" ht="13.8" hidden="false" customHeight="false" outlineLevel="0" collapsed="false">
      <c r="A216" s="80"/>
      <c r="C216" s="80"/>
      <c r="D216" s="80"/>
    </row>
    <row r="217" customFormat="false" ht="13.8" hidden="false" customHeight="false" outlineLevel="0" collapsed="false">
      <c r="A217" s="80"/>
      <c r="C217" s="80"/>
      <c r="D217" s="80"/>
    </row>
    <row r="218" customFormat="false" ht="13.8" hidden="false" customHeight="false" outlineLevel="0" collapsed="false">
      <c r="A218" s="80"/>
      <c r="C218" s="80"/>
      <c r="D218" s="80"/>
    </row>
    <row r="219" customFormat="false" ht="13.8" hidden="false" customHeight="false" outlineLevel="0" collapsed="false">
      <c r="A219" s="80"/>
      <c r="C219" s="80"/>
      <c r="D219" s="80"/>
    </row>
    <row r="220" customFormat="false" ht="13.8" hidden="false" customHeight="false" outlineLevel="0" collapsed="false">
      <c r="A220" s="80"/>
      <c r="C220" s="80"/>
      <c r="D220" s="80"/>
    </row>
    <row r="221" customFormat="false" ht="13.8" hidden="false" customHeight="false" outlineLevel="0" collapsed="false">
      <c r="A221" s="80"/>
      <c r="C221" s="80"/>
      <c r="D221" s="80"/>
    </row>
    <row r="222" customFormat="false" ht="13.8" hidden="false" customHeight="false" outlineLevel="0" collapsed="false">
      <c r="A222" s="80"/>
      <c r="C222" s="80"/>
      <c r="D222" s="80"/>
    </row>
    <row r="223" customFormat="false" ht="13.8" hidden="false" customHeight="false" outlineLevel="0" collapsed="false">
      <c r="A223" s="80"/>
      <c r="C223" s="80"/>
      <c r="D223" s="80"/>
    </row>
    <row r="224" customFormat="false" ht="13.8" hidden="false" customHeight="false" outlineLevel="0" collapsed="false">
      <c r="A224" s="80"/>
      <c r="C224" s="80"/>
      <c r="D224" s="80"/>
    </row>
    <row r="225" customFormat="false" ht="13.8" hidden="false" customHeight="false" outlineLevel="0" collapsed="false">
      <c r="A225" s="80"/>
      <c r="C225" s="80"/>
      <c r="D225" s="80"/>
    </row>
    <row r="226" customFormat="false" ht="13.8" hidden="false" customHeight="false" outlineLevel="0" collapsed="false">
      <c r="A226" s="80"/>
      <c r="C226" s="80"/>
      <c r="D226" s="80"/>
    </row>
    <row r="227" customFormat="false" ht="13.8" hidden="false" customHeight="false" outlineLevel="0" collapsed="false">
      <c r="A227" s="80"/>
      <c r="C227" s="80"/>
      <c r="D227" s="80"/>
    </row>
    <row r="228" customFormat="false" ht="13.8" hidden="false" customHeight="false" outlineLevel="0" collapsed="false">
      <c r="A228" s="80"/>
      <c r="C228" s="80"/>
      <c r="D228" s="80"/>
    </row>
    <row r="229" customFormat="false" ht="13.8" hidden="false" customHeight="false" outlineLevel="0" collapsed="false">
      <c r="A229" s="80"/>
      <c r="C229" s="80"/>
      <c r="D229" s="80"/>
    </row>
    <row r="230" customFormat="false" ht="13.8" hidden="false" customHeight="false" outlineLevel="0" collapsed="false">
      <c r="A230" s="80"/>
      <c r="C230" s="80"/>
      <c r="D230" s="80"/>
    </row>
    <row r="231" customFormat="false" ht="13.8" hidden="false" customHeight="false" outlineLevel="0" collapsed="false">
      <c r="A231" s="80"/>
      <c r="C231" s="80"/>
      <c r="D231" s="80"/>
    </row>
    <row r="232" customFormat="false" ht="13.8" hidden="false" customHeight="false" outlineLevel="0" collapsed="false">
      <c r="A232" s="80"/>
      <c r="C232" s="80"/>
      <c r="D232" s="80"/>
    </row>
    <row r="233" customFormat="false" ht="13.8" hidden="false" customHeight="false" outlineLevel="0" collapsed="false">
      <c r="A233" s="80"/>
      <c r="C233" s="80"/>
      <c r="D233" s="80"/>
    </row>
    <row r="234" customFormat="false" ht="13.8" hidden="false" customHeight="false" outlineLevel="0" collapsed="false">
      <c r="A234" s="80"/>
      <c r="C234" s="80"/>
      <c r="D234" s="80"/>
    </row>
    <row r="235" customFormat="false" ht="13.8" hidden="false" customHeight="false" outlineLevel="0" collapsed="false">
      <c r="A235" s="80"/>
      <c r="C235" s="80"/>
      <c r="D235" s="80"/>
    </row>
    <row r="236" customFormat="false" ht="13.8" hidden="false" customHeight="false" outlineLevel="0" collapsed="false">
      <c r="A236" s="80"/>
      <c r="C236" s="80"/>
      <c r="D236" s="80"/>
    </row>
    <row r="237" customFormat="false" ht="13.8" hidden="false" customHeight="false" outlineLevel="0" collapsed="false">
      <c r="A237" s="80"/>
      <c r="C237" s="80"/>
      <c r="D237" s="80"/>
    </row>
    <row r="238" customFormat="false" ht="13.8" hidden="false" customHeight="false" outlineLevel="0" collapsed="false">
      <c r="A238" s="80"/>
      <c r="C238" s="80"/>
      <c r="D238" s="80"/>
    </row>
    <row r="239" customFormat="false" ht="13.8" hidden="false" customHeight="false" outlineLevel="0" collapsed="false">
      <c r="A239" s="80"/>
      <c r="C239" s="80"/>
      <c r="D239" s="80"/>
    </row>
    <row r="240" customFormat="false" ht="13.8" hidden="false" customHeight="false" outlineLevel="0" collapsed="false">
      <c r="A240" s="80"/>
      <c r="C240" s="80"/>
      <c r="D240" s="80"/>
    </row>
    <row r="241" customFormat="false" ht="13.8" hidden="false" customHeight="false" outlineLevel="0" collapsed="false">
      <c r="A241" s="80"/>
      <c r="C241" s="80"/>
      <c r="D241" s="80"/>
    </row>
    <row r="242" customFormat="false" ht="13.8" hidden="false" customHeight="false" outlineLevel="0" collapsed="false">
      <c r="A242" s="80"/>
      <c r="C242" s="80"/>
      <c r="D242" s="80"/>
    </row>
    <row r="243" customFormat="false" ht="13.8" hidden="false" customHeight="false" outlineLevel="0" collapsed="false">
      <c r="A243" s="80"/>
      <c r="C243" s="80"/>
      <c r="D243" s="80"/>
    </row>
    <row r="244" customFormat="false" ht="13.8" hidden="false" customHeight="false" outlineLevel="0" collapsed="false">
      <c r="A244" s="80"/>
      <c r="C244" s="80"/>
      <c r="D244" s="80"/>
    </row>
    <row r="245" customFormat="false" ht="13.8" hidden="false" customHeight="false" outlineLevel="0" collapsed="false">
      <c r="A245" s="80"/>
      <c r="C245" s="80"/>
      <c r="D245" s="80"/>
    </row>
    <row r="246" customFormat="false" ht="13.8" hidden="false" customHeight="false" outlineLevel="0" collapsed="false">
      <c r="A246" s="80"/>
      <c r="C246" s="80"/>
      <c r="D246" s="80"/>
    </row>
    <row r="247" customFormat="false" ht="13.8" hidden="false" customHeight="false" outlineLevel="0" collapsed="false">
      <c r="A247" s="80"/>
      <c r="C247" s="80"/>
      <c r="D247" s="80"/>
    </row>
    <row r="248" customFormat="false" ht="13.8" hidden="false" customHeight="false" outlineLevel="0" collapsed="false">
      <c r="A248" s="80"/>
      <c r="C248" s="80"/>
      <c r="D248" s="80"/>
    </row>
    <row r="249" customFormat="false" ht="13.8" hidden="false" customHeight="false" outlineLevel="0" collapsed="false">
      <c r="A249" s="80"/>
      <c r="C249" s="80"/>
      <c r="D249" s="80"/>
    </row>
    <row r="250" customFormat="false" ht="13.8" hidden="false" customHeight="false" outlineLevel="0" collapsed="false">
      <c r="A250" s="80"/>
      <c r="C250" s="80"/>
      <c r="D250" s="80"/>
    </row>
    <row r="251" customFormat="false" ht="13.8" hidden="false" customHeight="false" outlineLevel="0" collapsed="false">
      <c r="A251" s="80"/>
      <c r="C251" s="80"/>
      <c r="D251" s="80"/>
    </row>
    <row r="252" customFormat="false" ht="13.8" hidden="false" customHeight="false" outlineLevel="0" collapsed="false">
      <c r="A252" s="80"/>
      <c r="C252" s="80"/>
      <c r="D252" s="80"/>
    </row>
    <row r="253" customFormat="false" ht="13.8" hidden="false" customHeight="false" outlineLevel="0" collapsed="false">
      <c r="A253" s="80"/>
      <c r="C253" s="80"/>
      <c r="D253" s="80"/>
    </row>
    <row r="254" customFormat="false" ht="13.8" hidden="false" customHeight="false" outlineLevel="0" collapsed="false">
      <c r="A254" s="80"/>
      <c r="C254" s="80"/>
      <c r="D254" s="80"/>
    </row>
    <row r="255" customFormat="false" ht="13.8" hidden="false" customHeight="false" outlineLevel="0" collapsed="false">
      <c r="A255" s="80"/>
      <c r="C255" s="80"/>
      <c r="D255" s="80"/>
    </row>
    <row r="256" customFormat="false" ht="13.8" hidden="false" customHeight="false" outlineLevel="0" collapsed="false">
      <c r="A256" s="80"/>
      <c r="C256" s="80"/>
      <c r="D256" s="80"/>
    </row>
    <row r="257" customFormat="false" ht="13.8" hidden="false" customHeight="false" outlineLevel="0" collapsed="false">
      <c r="A257" s="80"/>
      <c r="C257" s="80"/>
      <c r="D257" s="80"/>
    </row>
    <row r="258" customFormat="false" ht="13.8" hidden="false" customHeight="false" outlineLevel="0" collapsed="false">
      <c r="A258" s="80"/>
      <c r="C258" s="80"/>
      <c r="D258" s="80"/>
    </row>
    <row r="259" customFormat="false" ht="13.8" hidden="false" customHeight="false" outlineLevel="0" collapsed="false">
      <c r="A259" s="80"/>
      <c r="C259" s="80"/>
      <c r="D259" s="80"/>
    </row>
    <row r="260" customFormat="false" ht="13.8" hidden="false" customHeight="false" outlineLevel="0" collapsed="false">
      <c r="A260" s="80"/>
      <c r="C260" s="80"/>
      <c r="D260" s="80"/>
    </row>
    <row r="261" customFormat="false" ht="13.8" hidden="false" customHeight="false" outlineLevel="0" collapsed="false">
      <c r="A261" s="80"/>
      <c r="C261" s="80"/>
      <c r="D261" s="80"/>
    </row>
    <row r="262" customFormat="false" ht="13.8" hidden="false" customHeight="false" outlineLevel="0" collapsed="false">
      <c r="A262" s="80"/>
      <c r="C262" s="80"/>
      <c r="D262" s="80"/>
    </row>
    <row r="263" customFormat="false" ht="13.8" hidden="false" customHeight="false" outlineLevel="0" collapsed="false">
      <c r="A263" s="80"/>
      <c r="C263" s="80"/>
      <c r="D263" s="80"/>
    </row>
    <row r="264" customFormat="false" ht="13.8" hidden="false" customHeight="false" outlineLevel="0" collapsed="false">
      <c r="A264" s="80"/>
      <c r="C264" s="80"/>
      <c r="D264" s="80"/>
    </row>
    <row r="265" customFormat="false" ht="13.8" hidden="false" customHeight="false" outlineLevel="0" collapsed="false">
      <c r="A265" s="80"/>
      <c r="C265" s="80"/>
      <c r="D265" s="80"/>
    </row>
    <row r="266" customFormat="false" ht="13.8" hidden="false" customHeight="false" outlineLevel="0" collapsed="false">
      <c r="A266" s="80"/>
      <c r="C266" s="80"/>
      <c r="D266" s="80"/>
    </row>
    <row r="267" customFormat="false" ht="13.8" hidden="false" customHeight="false" outlineLevel="0" collapsed="false">
      <c r="A267" s="80"/>
      <c r="C267" s="80"/>
      <c r="D267" s="80"/>
    </row>
    <row r="268" customFormat="false" ht="13.8" hidden="false" customHeight="false" outlineLevel="0" collapsed="false">
      <c r="A268" s="80"/>
      <c r="C268" s="80"/>
      <c r="D268" s="80"/>
    </row>
    <row r="269" customFormat="false" ht="13.8" hidden="false" customHeight="false" outlineLevel="0" collapsed="false">
      <c r="A269" s="80"/>
      <c r="C269" s="80"/>
      <c r="D269" s="80"/>
    </row>
    <row r="270" customFormat="false" ht="13.8" hidden="false" customHeight="false" outlineLevel="0" collapsed="false">
      <c r="A270" s="80"/>
      <c r="C270" s="80"/>
      <c r="D270" s="80"/>
    </row>
    <row r="271" customFormat="false" ht="13.8" hidden="false" customHeight="false" outlineLevel="0" collapsed="false">
      <c r="A271" s="80"/>
      <c r="C271" s="80"/>
      <c r="D271" s="80"/>
    </row>
    <row r="272" customFormat="false" ht="13.8" hidden="false" customHeight="false" outlineLevel="0" collapsed="false">
      <c r="A272" s="80"/>
      <c r="C272" s="80"/>
      <c r="D272" s="80"/>
    </row>
    <row r="273" customFormat="false" ht="13.8" hidden="false" customHeight="false" outlineLevel="0" collapsed="false">
      <c r="A273" s="80"/>
      <c r="C273" s="80"/>
      <c r="D273" s="80"/>
    </row>
    <row r="274" customFormat="false" ht="13.8" hidden="false" customHeight="false" outlineLevel="0" collapsed="false">
      <c r="A274" s="80"/>
      <c r="C274" s="80"/>
      <c r="D274" s="80"/>
    </row>
    <row r="275" customFormat="false" ht="13.8" hidden="false" customHeight="false" outlineLevel="0" collapsed="false">
      <c r="A275" s="80"/>
      <c r="C275" s="80"/>
      <c r="D275" s="80"/>
    </row>
    <row r="276" customFormat="false" ht="13.8" hidden="false" customHeight="false" outlineLevel="0" collapsed="false">
      <c r="A276" s="80"/>
      <c r="C276" s="80"/>
      <c r="D276" s="80"/>
    </row>
    <row r="277" customFormat="false" ht="13.8" hidden="false" customHeight="false" outlineLevel="0" collapsed="false">
      <c r="A277" s="80"/>
      <c r="C277" s="80"/>
      <c r="D277" s="80"/>
    </row>
    <row r="278" customFormat="false" ht="13.8" hidden="false" customHeight="false" outlineLevel="0" collapsed="false">
      <c r="A278" s="80"/>
      <c r="C278" s="80"/>
      <c r="D278" s="80"/>
    </row>
    <row r="279" customFormat="false" ht="13.8" hidden="false" customHeight="false" outlineLevel="0" collapsed="false">
      <c r="A279" s="80"/>
      <c r="C279" s="80"/>
      <c r="D279" s="80"/>
    </row>
    <row r="280" customFormat="false" ht="13.8" hidden="false" customHeight="false" outlineLevel="0" collapsed="false">
      <c r="A280" s="80"/>
      <c r="C280" s="80"/>
      <c r="D280" s="80"/>
    </row>
    <row r="281" customFormat="false" ht="13.8" hidden="false" customHeight="false" outlineLevel="0" collapsed="false">
      <c r="A281" s="80"/>
      <c r="C281" s="80"/>
      <c r="D281" s="80"/>
    </row>
    <row r="282" customFormat="false" ht="13.8" hidden="false" customHeight="false" outlineLevel="0" collapsed="false">
      <c r="A282" s="80"/>
      <c r="C282" s="80"/>
      <c r="D282" s="80"/>
    </row>
    <row r="283" customFormat="false" ht="13.8" hidden="false" customHeight="false" outlineLevel="0" collapsed="false">
      <c r="A283" s="80"/>
      <c r="C283" s="80"/>
      <c r="D283" s="80"/>
    </row>
    <row r="284" customFormat="false" ht="13.8" hidden="false" customHeight="false" outlineLevel="0" collapsed="false">
      <c r="A284" s="80"/>
      <c r="C284" s="80"/>
      <c r="D284" s="80"/>
    </row>
    <row r="285" customFormat="false" ht="13.8" hidden="false" customHeight="false" outlineLevel="0" collapsed="false">
      <c r="A285" s="80"/>
      <c r="C285" s="80"/>
      <c r="D285" s="80"/>
    </row>
    <row r="286" customFormat="false" ht="13.8" hidden="false" customHeight="false" outlineLevel="0" collapsed="false">
      <c r="A286" s="80"/>
      <c r="C286" s="80"/>
      <c r="D286" s="80"/>
    </row>
    <row r="287" customFormat="false" ht="13.8" hidden="false" customHeight="false" outlineLevel="0" collapsed="false">
      <c r="A287" s="80"/>
      <c r="C287" s="80"/>
      <c r="D287" s="80"/>
    </row>
    <row r="288" customFormat="false" ht="13.8" hidden="false" customHeight="false" outlineLevel="0" collapsed="false">
      <c r="A288" s="80"/>
      <c r="C288" s="80"/>
      <c r="D288" s="80"/>
    </row>
    <row r="289" customFormat="false" ht="13.8" hidden="false" customHeight="false" outlineLevel="0" collapsed="false">
      <c r="A289" s="80"/>
      <c r="C289" s="80"/>
      <c r="D289" s="80"/>
    </row>
    <row r="290" customFormat="false" ht="13.8" hidden="false" customHeight="false" outlineLevel="0" collapsed="false">
      <c r="A290" s="80"/>
      <c r="C290" s="80"/>
      <c r="D290" s="80"/>
    </row>
    <row r="291" customFormat="false" ht="13.8" hidden="false" customHeight="false" outlineLevel="0" collapsed="false">
      <c r="A291" s="80"/>
      <c r="C291" s="80"/>
      <c r="D291" s="80"/>
    </row>
    <row r="292" customFormat="false" ht="13.8" hidden="false" customHeight="false" outlineLevel="0" collapsed="false">
      <c r="A292" s="80"/>
      <c r="C292" s="80"/>
      <c r="D292" s="80"/>
    </row>
    <row r="293" customFormat="false" ht="13.8" hidden="false" customHeight="false" outlineLevel="0" collapsed="false">
      <c r="A293" s="80"/>
      <c r="C293" s="80"/>
      <c r="D293" s="80"/>
    </row>
    <row r="294" customFormat="false" ht="13.8" hidden="false" customHeight="false" outlineLevel="0" collapsed="false">
      <c r="A294" s="80"/>
      <c r="C294" s="80"/>
      <c r="D294" s="80"/>
    </row>
    <row r="295" customFormat="false" ht="13.8" hidden="false" customHeight="false" outlineLevel="0" collapsed="false">
      <c r="A295" s="80"/>
      <c r="C295" s="80"/>
      <c r="D295" s="80"/>
    </row>
    <row r="296" customFormat="false" ht="13.8" hidden="false" customHeight="false" outlineLevel="0" collapsed="false">
      <c r="A296" s="80"/>
      <c r="C296" s="80"/>
      <c r="D296" s="80"/>
    </row>
    <row r="297" customFormat="false" ht="13.8" hidden="false" customHeight="false" outlineLevel="0" collapsed="false">
      <c r="A297" s="80"/>
      <c r="C297" s="80"/>
      <c r="D297" s="80"/>
    </row>
    <row r="298" customFormat="false" ht="13.8" hidden="false" customHeight="false" outlineLevel="0" collapsed="false">
      <c r="A298" s="80"/>
      <c r="C298" s="80"/>
      <c r="D298" s="80"/>
    </row>
    <row r="299" customFormat="false" ht="13.8" hidden="false" customHeight="false" outlineLevel="0" collapsed="false">
      <c r="A299" s="80"/>
      <c r="C299" s="80"/>
      <c r="D299" s="80"/>
    </row>
    <row r="300" customFormat="false" ht="13.8" hidden="false" customHeight="false" outlineLevel="0" collapsed="false">
      <c r="A300" s="80"/>
      <c r="C300" s="80"/>
      <c r="D300" s="80"/>
    </row>
    <row r="301" customFormat="false" ht="13.8" hidden="false" customHeight="false" outlineLevel="0" collapsed="false">
      <c r="A301" s="80"/>
      <c r="C301" s="80"/>
      <c r="D301" s="80"/>
    </row>
    <row r="302" customFormat="false" ht="13.8" hidden="false" customHeight="false" outlineLevel="0" collapsed="false">
      <c r="A302" s="80"/>
      <c r="C302" s="80"/>
      <c r="D302" s="80"/>
    </row>
    <row r="303" customFormat="false" ht="13.8" hidden="false" customHeight="false" outlineLevel="0" collapsed="false">
      <c r="A303" s="80"/>
      <c r="C303" s="80"/>
      <c r="D303" s="80"/>
    </row>
    <row r="304" customFormat="false" ht="13.8" hidden="false" customHeight="false" outlineLevel="0" collapsed="false">
      <c r="A304" s="80"/>
      <c r="C304" s="80"/>
      <c r="D304" s="80"/>
    </row>
    <row r="305" customFormat="false" ht="13.8" hidden="false" customHeight="false" outlineLevel="0" collapsed="false">
      <c r="A305" s="80"/>
      <c r="C305" s="80"/>
      <c r="D305" s="80"/>
    </row>
    <row r="306" customFormat="false" ht="13.8" hidden="false" customHeight="false" outlineLevel="0" collapsed="false">
      <c r="A306" s="80"/>
      <c r="C306" s="80"/>
      <c r="D306" s="80"/>
    </row>
    <row r="307" customFormat="false" ht="13.8" hidden="false" customHeight="false" outlineLevel="0" collapsed="false">
      <c r="A307" s="80"/>
      <c r="C307" s="80"/>
      <c r="D307" s="80"/>
    </row>
    <row r="308" customFormat="false" ht="13.8" hidden="false" customHeight="false" outlineLevel="0" collapsed="false">
      <c r="A308" s="80"/>
      <c r="C308" s="80"/>
      <c r="D308" s="80"/>
    </row>
    <row r="309" customFormat="false" ht="13.8" hidden="false" customHeight="false" outlineLevel="0" collapsed="false">
      <c r="A309" s="80"/>
      <c r="C309" s="80"/>
      <c r="D309" s="80"/>
    </row>
    <row r="310" customFormat="false" ht="13.8" hidden="false" customHeight="false" outlineLevel="0" collapsed="false">
      <c r="A310" s="80"/>
      <c r="C310" s="80"/>
      <c r="D310" s="80"/>
    </row>
    <row r="311" customFormat="false" ht="13.8" hidden="false" customHeight="false" outlineLevel="0" collapsed="false">
      <c r="A311" s="80"/>
      <c r="C311" s="80"/>
      <c r="D311" s="80"/>
    </row>
    <row r="312" customFormat="false" ht="13.8" hidden="false" customHeight="false" outlineLevel="0" collapsed="false">
      <c r="A312" s="80"/>
      <c r="C312" s="80"/>
      <c r="D312" s="80"/>
    </row>
    <row r="313" customFormat="false" ht="13.8" hidden="false" customHeight="false" outlineLevel="0" collapsed="false">
      <c r="A313" s="80"/>
      <c r="C313" s="80"/>
      <c r="D313" s="80"/>
    </row>
    <row r="314" customFormat="false" ht="13.8" hidden="false" customHeight="false" outlineLevel="0" collapsed="false">
      <c r="A314" s="80"/>
      <c r="C314" s="80"/>
      <c r="D314" s="80"/>
    </row>
    <row r="315" customFormat="false" ht="13.8" hidden="false" customHeight="false" outlineLevel="0" collapsed="false">
      <c r="A315" s="80"/>
      <c r="C315" s="80"/>
      <c r="D315" s="80"/>
    </row>
    <row r="316" customFormat="false" ht="13.8" hidden="false" customHeight="false" outlineLevel="0" collapsed="false">
      <c r="A316" s="80"/>
      <c r="C316" s="80"/>
      <c r="D316" s="80"/>
    </row>
    <row r="317" customFormat="false" ht="13.8" hidden="false" customHeight="false" outlineLevel="0" collapsed="false">
      <c r="A317" s="80"/>
      <c r="C317" s="80"/>
      <c r="D317" s="80"/>
    </row>
    <row r="318" customFormat="false" ht="13.8" hidden="false" customHeight="false" outlineLevel="0" collapsed="false">
      <c r="A318" s="80"/>
      <c r="C318" s="80"/>
      <c r="D318" s="80"/>
    </row>
    <row r="319" customFormat="false" ht="13.8" hidden="false" customHeight="false" outlineLevel="0" collapsed="false">
      <c r="A319" s="80"/>
      <c r="C319" s="80"/>
      <c r="D319" s="80"/>
    </row>
    <row r="320" customFormat="false" ht="13.8" hidden="false" customHeight="false" outlineLevel="0" collapsed="false">
      <c r="A320" s="80"/>
      <c r="C320" s="80"/>
      <c r="D320" s="80"/>
    </row>
    <row r="321" customFormat="false" ht="13.8" hidden="false" customHeight="false" outlineLevel="0" collapsed="false">
      <c r="A321" s="80"/>
      <c r="C321" s="80"/>
      <c r="D321" s="80"/>
    </row>
    <row r="322" customFormat="false" ht="13.8" hidden="false" customHeight="false" outlineLevel="0" collapsed="false">
      <c r="A322" s="80"/>
      <c r="C322" s="80"/>
      <c r="D322" s="80"/>
    </row>
    <row r="323" customFormat="false" ht="13.8" hidden="false" customHeight="false" outlineLevel="0" collapsed="false">
      <c r="A323" s="80"/>
      <c r="C323" s="80"/>
      <c r="D323" s="80"/>
    </row>
    <row r="324" customFormat="false" ht="13.8" hidden="false" customHeight="false" outlineLevel="0" collapsed="false">
      <c r="A324" s="80"/>
      <c r="C324" s="80"/>
      <c r="D324" s="80"/>
    </row>
    <row r="325" customFormat="false" ht="13.8" hidden="false" customHeight="false" outlineLevel="0" collapsed="false">
      <c r="A325" s="80"/>
      <c r="C325" s="80"/>
      <c r="D325" s="80"/>
    </row>
    <row r="326" customFormat="false" ht="13.8" hidden="false" customHeight="false" outlineLevel="0" collapsed="false">
      <c r="A326" s="80"/>
      <c r="C326" s="80"/>
      <c r="D326" s="80"/>
    </row>
    <row r="327" customFormat="false" ht="13.8" hidden="false" customHeight="false" outlineLevel="0" collapsed="false">
      <c r="A327" s="80"/>
      <c r="C327" s="80"/>
      <c r="D327" s="80"/>
    </row>
    <row r="328" customFormat="false" ht="13.8" hidden="false" customHeight="false" outlineLevel="0" collapsed="false">
      <c r="A328" s="80"/>
      <c r="C328" s="80"/>
      <c r="D328" s="80"/>
    </row>
  </sheetData>
  <mergeCells count="2">
    <mergeCell ref="A1:E1"/>
    <mergeCell ref="A2:E2"/>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9.13671875" defaultRowHeight="13.8"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6.29"/>
    <col collapsed="false" customWidth="true" hidden="false" outlineLevel="0" max="5" min="5" style="80" width="43.29"/>
    <col collapsed="false" customWidth="false" hidden="false" outlineLevel="0" max="1024" min="6" style="80" width="9.13"/>
  </cols>
  <sheetData>
    <row r="1" customFormat="false" ht="16.5" hidden="false" customHeight="false" outlineLevel="0" collapsed="false">
      <c r="A1" s="82"/>
      <c r="B1" s="82"/>
      <c r="C1" s="82"/>
      <c r="D1" s="82"/>
      <c r="E1" s="82"/>
    </row>
    <row r="2" customFormat="false" ht="13.8" hidden="false" customHeight="false" outlineLevel="0" collapsed="false">
      <c r="A2" s="83" t="s">
        <v>265</v>
      </c>
      <c r="B2" s="83"/>
      <c r="C2" s="83"/>
      <c r="D2" s="83"/>
      <c r="E2" s="83"/>
    </row>
    <row r="3" customFormat="false" ht="22.5" hidden="false" customHeight="true" outlineLevel="0" collapsed="false">
      <c r="A3" s="84" t="s">
        <v>75</v>
      </c>
      <c r="B3" s="84"/>
      <c r="C3" s="84"/>
      <c r="D3" s="84"/>
      <c r="E3" s="84"/>
    </row>
    <row r="4" customFormat="false" ht="13.8" hidden="false" customHeight="false" outlineLevel="0" collapsed="false">
      <c r="A4" s="87"/>
      <c r="B4" s="85" t="s">
        <v>13</v>
      </c>
      <c r="C4" s="91" t="s">
        <v>78</v>
      </c>
      <c r="D4" s="316" t="s">
        <v>214</v>
      </c>
      <c r="E4" s="86" t="s">
        <v>76</v>
      </c>
    </row>
    <row r="5" customFormat="false" ht="13.8" hidden="false" customHeight="false" outlineLevel="0" collapsed="false">
      <c r="A5" s="93"/>
      <c r="B5" s="94" t="s">
        <v>80</v>
      </c>
      <c r="C5" s="95"/>
      <c r="D5" s="95"/>
      <c r="E5" s="90" t="s">
        <v>208</v>
      </c>
    </row>
    <row r="6" customFormat="false" ht="13.8" hidden="false" customHeight="false" outlineLevel="0" collapsed="false">
      <c r="A6" s="85" t="n">
        <v>1</v>
      </c>
      <c r="B6" s="97" t="s">
        <v>81</v>
      </c>
      <c r="C6" s="85"/>
      <c r="D6" s="98" t="s">
        <v>31</v>
      </c>
      <c r="E6" s="90" t="s">
        <v>32</v>
      </c>
    </row>
    <row r="7" customFormat="false" ht="13.8" hidden="false" customHeight="false" outlineLevel="0" collapsed="false">
      <c r="A7" s="99"/>
      <c r="B7" s="100"/>
      <c r="C7" s="101"/>
      <c r="D7" s="102"/>
      <c r="E7" s="104" t="s">
        <v>82</v>
      </c>
    </row>
    <row r="8" customFormat="false" ht="13.8" hidden="false" customHeight="false" outlineLevel="0" collapsed="false">
      <c r="A8" s="103" t="s">
        <v>33</v>
      </c>
      <c r="B8" s="104" t="s">
        <v>83</v>
      </c>
      <c r="C8" s="105"/>
      <c r="D8" s="106" t="n">
        <v>2151.53</v>
      </c>
      <c r="E8" s="104"/>
    </row>
    <row r="9" customFormat="false" ht="13.8" hidden="false" customHeight="false" outlineLevel="0" collapsed="false">
      <c r="A9" s="194"/>
      <c r="B9" s="129"/>
      <c r="C9" s="195"/>
      <c r="D9" s="196"/>
      <c r="E9" s="129"/>
    </row>
    <row r="10" customFormat="false" ht="13.8" hidden="false" customHeight="false" outlineLevel="0" collapsed="false">
      <c r="A10" s="103" t="s">
        <v>36</v>
      </c>
      <c r="B10" s="104" t="s">
        <v>85</v>
      </c>
      <c r="C10" s="99"/>
      <c r="D10" s="102"/>
      <c r="E10" s="100"/>
    </row>
    <row r="11" customFormat="false" ht="13.8" hidden="false" customHeight="false" outlineLevel="0" collapsed="false">
      <c r="A11" s="197"/>
      <c r="B11" s="198"/>
      <c r="C11" s="199"/>
      <c r="D11" s="200"/>
      <c r="E11" s="198"/>
    </row>
    <row r="12" customFormat="false" ht="13.8" hidden="false" customHeight="false" outlineLevel="0" collapsed="false">
      <c r="A12" s="202"/>
      <c r="B12" s="114"/>
      <c r="C12" s="202"/>
      <c r="D12" s="203"/>
      <c r="E12" s="114"/>
    </row>
    <row r="13" customFormat="false" ht="13.8" hidden="false" customHeight="false" outlineLevel="0" collapsed="false">
      <c r="A13" s="93" t="s">
        <v>86</v>
      </c>
      <c r="B13" s="204" t="s">
        <v>87</v>
      </c>
      <c r="C13" s="205"/>
      <c r="D13" s="206" t="n">
        <f aca="false">D8+D11</f>
        <v>2151.53</v>
      </c>
      <c r="E13" s="207"/>
    </row>
    <row r="14" customFormat="false" ht="13.8" hidden="false" customHeight="false" outlineLevel="0" collapsed="false">
      <c r="A14" s="87"/>
      <c r="B14" s="88"/>
      <c r="C14" s="87"/>
      <c r="D14" s="89"/>
      <c r="E14" s="88"/>
    </row>
    <row r="15" customFormat="false" ht="13.8" hidden="false" customHeight="false" outlineLevel="0" collapsed="false">
      <c r="A15" s="115"/>
      <c r="B15" s="116" t="s">
        <v>88</v>
      </c>
      <c r="C15" s="117"/>
      <c r="D15" s="118"/>
      <c r="E15" s="119"/>
    </row>
    <row r="16" customFormat="false" ht="13.8" hidden="false" customHeight="false" outlineLevel="0" collapsed="false">
      <c r="A16" s="120"/>
      <c r="B16" s="121" t="s">
        <v>89</v>
      </c>
      <c r="C16" s="122" t="s">
        <v>30</v>
      </c>
      <c r="D16" s="123" t="s">
        <v>31</v>
      </c>
      <c r="E16" s="121" t="s">
        <v>32</v>
      </c>
    </row>
    <row r="17" customFormat="false" ht="13.8" hidden="false" customHeight="false" outlineLevel="0" collapsed="false">
      <c r="A17" s="124" t="s">
        <v>33</v>
      </c>
      <c r="B17" s="108" t="s">
        <v>90</v>
      </c>
      <c r="C17" s="125"/>
      <c r="D17" s="110" t="n">
        <f aca="false">((4*22)*4)-(D13*6%)</f>
        <v>222.9082</v>
      </c>
      <c r="E17" s="108" t="s">
        <v>91</v>
      </c>
    </row>
    <row r="18" customFormat="false" ht="13.8" hidden="false" customHeight="false" outlineLevel="0" collapsed="false">
      <c r="A18" s="124" t="s">
        <v>36</v>
      </c>
      <c r="B18" s="108" t="s">
        <v>200</v>
      </c>
      <c r="C18" s="125" t="n">
        <v>0</v>
      </c>
      <c r="D18" s="110" t="n">
        <v>460.06</v>
      </c>
      <c r="E18" s="108"/>
      <c r="H18" s="208"/>
    </row>
    <row r="19" customFormat="false" ht="13.8" hidden="false" customHeight="false" outlineLevel="0" collapsed="false">
      <c r="A19" s="124" t="s">
        <v>43</v>
      </c>
      <c r="B19" s="108" t="s">
        <v>94</v>
      </c>
      <c r="C19" s="125" t="n">
        <v>0</v>
      </c>
      <c r="D19" s="110" t="n">
        <v>43.66</v>
      </c>
      <c r="E19" s="108"/>
    </row>
    <row r="20" customFormat="false" ht="13.8" hidden="false" customHeight="false" outlineLevel="0" collapsed="false">
      <c r="A20" s="124" t="s">
        <v>95</v>
      </c>
      <c r="B20" s="108" t="s">
        <v>96</v>
      </c>
      <c r="C20" s="125"/>
      <c r="D20" s="110" t="n">
        <v>5</v>
      </c>
      <c r="E20" s="108"/>
    </row>
    <row r="21" customFormat="false" ht="13.8" hidden="false" customHeight="false" outlineLevel="0" collapsed="false">
      <c r="A21" s="127"/>
      <c r="B21" s="121" t="s">
        <v>97</v>
      </c>
      <c r="C21" s="128" t="n">
        <f aca="false">SUM(C17:C20)</f>
        <v>0</v>
      </c>
      <c r="D21" s="123" t="n">
        <f aca="false">SUM(D17:D20)</f>
        <v>731.6282</v>
      </c>
      <c r="E21" s="108"/>
    </row>
    <row r="22" customFormat="false" ht="13.8" hidden="false" customHeight="false" outlineLevel="0" collapsed="false">
      <c r="A22" s="87"/>
      <c r="B22" s="88"/>
      <c r="C22" s="87"/>
      <c r="D22" s="89"/>
      <c r="E22" s="88"/>
    </row>
    <row r="23" customFormat="false" ht="13.8" hidden="false" customHeight="false" outlineLevel="0" collapsed="false">
      <c r="A23" s="115"/>
      <c r="B23" s="116" t="s">
        <v>98</v>
      </c>
      <c r="C23" s="117"/>
      <c r="D23" s="118"/>
      <c r="E23" s="119"/>
    </row>
    <row r="24" customFormat="false" ht="13.8" hidden="false" customHeight="false" outlineLevel="0" collapsed="false">
      <c r="A24" s="120"/>
      <c r="B24" s="121" t="s">
        <v>99</v>
      </c>
      <c r="C24" s="122" t="s">
        <v>30</v>
      </c>
      <c r="D24" s="123" t="s">
        <v>31</v>
      </c>
      <c r="E24" s="121" t="s">
        <v>32</v>
      </c>
    </row>
    <row r="25" customFormat="false" ht="13.8" hidden="false" customHeight="false" outlineLevel="0" collapsed="false">
      <c r="A25" s="124" t="s">
        <v>33</v>
      </c>
      <c r="B25" s="108" t="s">
        <v>100</v>
      </c>
      <c r="C25" s="125" t="n">
        <v>0.2</v>
      </c>
      <c r="D25" s="110" t="n">
        <f aca="false">D13*C25</f>
        <v>430.306</v>
      </c>
      <c r="E25" s="108" t="s">
        <v>101</v>
      </c>
    </row>
    <row r="26" customFormat="false" ht="13.8" hidden="false" customHeight="false" outlineLevel="0" collapsed="false">
      <c r="A26" s="124" t="s">
        <v>36</v>
      </c>
      <c r="B26" s="108" t="s">
        <v>102</v>
      </c>
      <c r="C26" s="125" t="n">
        <v>0.08</v>
      </c>
      <c r="D26" s="110" t="n">
        <f aca="false">D$13*C26</f>
        <v>172.1224</v>
      </c>
      <c r="E26" s="108" t="s">
        <v>103</v>
      </c>
    </row>
    <row r="27" customFormat="false" ht="13.8" hidden="false" customHeight="false" outlineLevel="0" collapsed="false">
      <c r="A27" s="124" t="s">
        <v>43</v>
      </c>
      <c r="B27" s="108" t="s">
        <v>104</v>
      </c>
      <c r="C27" s="125" t="n">
        <v>0.025</v>
      </c>
      <c r="D27" s="110" t="n">
        <f aca="false">D$13*C27</f>
        <v>53.78825</v>
      </c>
      <c r="E27" s="108" t="s">
        <v>105</v>
      </c>
    </row>
    <row r="28" customFormat="false" ht="13.8" hidden="false" customHeight="false" outlineLevel="0" collapsed="false">
      <c r="A28" s="124" t="s">
        <v>95</v>
      </c>
      <c r="B28" s="108" t="s">
        <v>106</v>
      </c>
      <c r="C28" s="125" t="n">
        <v>0.01</v>
      </c>
      <c r="D28" s="110" t="n">
        <f aca="false">D$13*C28</f>
        <v>21.5153</v>
      </c>
      <c r="E28" s="108" t="s">
        <v>107</v>
      </c>
    </row>
    <row r="29" customFormat="false" ht="13.8" hidden="false" customHeight="false" outlineLevel="0" collapsed="false">
      <c r="A29" s="124" t="s">
        <v>108</v>
      </c>
      <c r="B29" s="108" t="s">
        <v>109</v>
      </c>
      <c r="C29" s="125" t="n">
        <v>0.025</v>
      </c>
      <c r="D29" s="110" t="n">
        <f aca="false">D$13*C29</f>
        <v>53.78825</v>
      </c>
      <c r="E29" s="108" t="s">
        <v>110</v>
      </c>
    </row>
    <row r="30" customFormat="false" ht="13.8" hidden="false" customHeight="false" outlineLevel="0" collapsed="false">
      <c r="A30" s="124" t="s">
        <v>111</v>
      </c>
      <c r="B30" s="108" t="s">
        <v>112</v>
      </c>
      <c r="C30" s="125" t="n">
        <v>0.002</v>
      </c>
      <c r="D30" s="110" t="n">
        <f aca="false">D$13*C30</f>
        <v>4.30306</v>
      </c>
      <c r="E30" s="108" t="s">
        <v>113</v>
      </c>
    </row>
    <row r="31" customFormat="false" ht="13.8" hidden="false" customHeight="false" outlineLevel="0" collapsed="false">
      <c r="A31" s="124" t="s">
        <v>114</v>
      </c>
      <c r="B31" s="108" t="s">
        <v>115</v>
      </c>
      <c r="C31" s="125" t="n">
        <v>0.006</v>
      </c>
      <c r="D31" s="110" t="n">
        <f aca="false">D$13*C31</f>
        <v>12.90918</v>
      </c>
      <c r="E31" s="108" t="s">
        <v>116</v>
      </c>
    </row>
    <row r="32" customFormat="false" ht="13.8" hidden="false" customHeight="false" outlineLevel="0" collapsed="false">
      <c r="A32" s="36" t="s">
        <v>117</v>
      </c>
      <c r="B32" s="60" t="s">
        <v>118</v>
      </c>
      <c r="C32" s="61" t="n">
        <f aca="false">JORNALISTA!C32</f>
        <v>0.01</v>
      </c>
      <c r="D32" s="58" t="n">
        <f aca="false">D$13*C32</f>
        <v>21.5153</v>
      </c>
      <c r="E32" s="60" t="s">
        <v>119</v>
      </c>
    </row>
    <row r="33" customFormat="false" ht="13.8" hidden="false" customHeight="false" outlineLevel="0" collapsed="false">
      <c r="A33" s="36"/>
      <c r="B33" s="64" t="s">
        <v>120</v>
      </c>
      <c r="C33" s="65" t="n">
        <f aca="false">SUM(C25:C32)</f>
        <v>0.358</v>
      </c>
      <c r="D33" s="66" t="n">
        <f aca="false">SUM(D25:D32)</f>
        <v>770.24774</v>
      </c>
      <c r="E33" s="60"/>
    </row>
    <row r="34" customFormat="false" ht="13.8" hidden="false" customHeight="false" outlineLevel="0" collapsed="false">
      <c r="A34" s="87"/>
      <c r="B34" s="88"/>
      <c r="C34" s="87"/>
      <c r="D34" s="89"/>
      <c r="E34" s="88"/>
    </row>
    <row r="35" customFormat="false" ht="13.8" hidden="false" customHeight="false" outlineLevel="0" collapsed="false">
      <c r="A35" s="115"/>
      <c r="B35" s="116" t="s">
        <v>121</v>
      </c>
      <c r="C35" s="117"/>
      <c r="D35" s="118"/>
      <c r="E35" s="119"/>
    </row>
    <row r="36" customFormat="false" ht="13.8" hidden="false" customHeight="false" outlineLevel="0" collapsed="false">
      <c r="A36" s="120"/>
      <c r="B36" s="121"/>
      <c r="C36" s="122" t="s">
        <v>30</v>
      </c>
      <c r="D36" s="123" t="s">
        <v>31</v>
      </c>
      <c r="E36" s="121" t="s">
        <v>32</v>
      </c>
    </row>
    <row r="37" customFormat="false" ht="13.8" hidden="false" customHeight="false" outlineLevel="0" collapsed="false">
      <c r="A37" s="124" t="s">
        <v>33</v>
      </c>
      <c r="B37" s="108" t="s">
        <v>122</v>
      </c>
      <c r="C37" s="125" t="n">
        <v>0.0833</v>
      </c>
      <c r="D37" s="110" t="n">
        <f aca="false">D$13*C37</f>
        <v>179.222449</v>
      </c>
      <c r="E37" s="108" t="s">
        <v>123</v>
      </c>
    </row>
    <row r="38" customFormat="false" ht="13.8" hidden="false" customHeight="false" outlineLevel="0" collapsed="false">
      <c r="A38" s="124" t="s">
        <v>36</v>
      </c>
      <c r="B38" s="129" t="s">
        <v>124</v>
      </c>
      <c r="C38" s="130" t="n">
        <v>0.0833</v>
      </c>
      <c r="D38" s="110" t="n">
        <f aca="false">D$13*C38</f>
        <v>179.222449</v>
      </c>
      <c r="E38" s="131" t="s">
        <v>125</v>
      </c>
    </row>
    <row r="39" customFormat="false" ht="13.8" hidden="false" customHeight="false" outlineLevel="0" collapsed="false">
      <c r="A39" s="124" t="s">
        <v>43</v>
      </c>
      <c r="B39" s="108" t="s">
        <v>126</v>
      </c>
      <c r="C39" s="125" t="n">
        <v>0.0278</v>
      </c>
      <c r="D39" s="110" t="n">
        <f aca="false">D$13*C39</f>
        <v>59.812534</v>
      </c>
      <c r="E39" s="108" t="s">
        <v>127</v>
      </c>
    </row>
    <row r="40" customFormat="false" ht="13.8" hidden="false" customHeight="false" outlineLevel="0" collapsed="false">
      <c r="A40" s="132"/>
      <c r="B40" s="133" t="s">
        <v>128</v>
      </c>
      <c r="C40" s="134" t="n">
        <f aca="false">SUM(C37:C39)</f>
        <v>0.1944</v>
      </c>
      <c r="D40" s="135" t="n">
        <f aca="false">SUM(D37:D39)</f>
        <v>418.257432</v>
      </c>
      <c r="E40" s="100"/>
    </row>
    <row r="41" customFormat="false" ht="13.8" hidden="false" customHeight="false" outlineLevel="0" collapsed="false">
      <c r="A41" s="136"/>
      <c r="B41" s="100"/>
      <c r="C41" s="137"/>
      <c r="D41" s="102"/>
      <c r="E41" s="138" t="s">
        <v>129</v>
      </c>
    </row>
    <row r="42" customFormat="false" ht="13.8" hidden="false" customHeight="false" outlineLevel="0" collapsed="false">
      <c r="A42" s="139" t="s">
        <v>43</v>
      </c>
      <c r="B42" s="32" t="s">
        <v>130</v>
      </c>
      <c r="C42" s="33" t="n">
        <f aca="false">C40*C33</f>
        <v>0.0695952</v>
      </c>
      <c r="D42" s="34" t="n">
        <f aca="false">D$13*C42</f>
        <v>149.736160656</v>
      </c>
      <c r="E42" s="140" t="s">
        <v>131</v>
      </c>
    </row>
    <row r="43" customFormat="false" ht="13.8" hidden="false" customHeight="false" outlineLevel="0" collapsed="false">
      <c r="A43" s="141"/>
      <c r="B43" s="142" t="s">
        <v>132</v>
      </c>
      <c r="C43" s="143" t="n">
        <f aca="false">SUM(C40:C42)</f>
        <v>0.2639952</v>
      </c>
      <c r="D43" s="144" t="n">
        <f aca="false">SUM(D40:D42)</f>
        <v>567.993592656</v>
      </c>
      <c r="E43" s="60"/>
    </row>
    <row r="44" customFormat="false" ht="13.8" hidden="false" customHeight="false" outlineLevel="0" collapsed="false">
      <c r="A44" s="87"/>
      <c r="B44" s="88"/>
      <c r="C44" s="145"/>
      <c r="D44" s="89"/>
      <c r="E44" s="88"/>
    </row>
    <row r="45" customFormat="false" ht="13.8" hidden="false" customHeight="false" outlineLevel="0" collapsed="false">
      <c r="A45" s="21"/>
      <c r="B45" s="22" t="s">
        <v>133</v>
      </c>
      <c r="C45" s="23"/>
      <c r="D45" s="24"/>
      <c r="E45" s="25"/>
    </row>
    <row r="46" customFormat="false" ht="13.8" hidden="false" customHeight="false" outlineLevel="0" collapsed="false">
      <c r="A46" s="37"/>
      <c r="B46" s="38"/>
      <c r="C46" s="146" t="s">
        <v>30</v>
      </c>
      <c r="D46" s="40" t="s">
        <v>31</v>
      </c>
      <c r="E46" s="38" t="s">
        <v>32</v>
      </c>
    </row>
    <row r="47" customFormat="false" ht="13.8" hidden="false" customHeight="false" outlineLevel="0" collapsed="false">
      <c r="A47" s="147" t="s">
        <v>33</v>
      </c>
      <c r="B47" s="148" t="s">
        <v>134</v>
      </c>
      <c r="C47" s="67" t="n">
        <v>0.0007</v>
      </c>
      <c r="D47" s="149" t="n">
        <f aca="false">D$13*C47</f>
        <v>1.506071</v>
      </c>
      <c r="E47" s="148" t="s">
        <v>135</v>
      </c>
    </row>
    <row r="48" customFormat="false" ht="13.8" hidden="false" customHeight="false" outlineLevel="0" collapsed="false">
      <c r="A48" s="150"/>
      <c r="B48" s="62"/>
      <c r="C48" s="39"/>
      <c r="D48" s="68"/>
      <c r="E48" s="62" t="s">
        <v>136</v>
      </c>
    </row>
    <row r="49" customFormat="false" ht="13.8" hidden="false" customHeight="false" outlineLevel="0" collapsed="false">
      <c r="A49" s="31"/>
      <c r="B49" s="32"/>
      <c r="C49" s="33"/>
      <c r="D49" s="34"/>
      <c r="E49" s="32" t="s">
        <v>137</v>
      </c>
    </row>
    <row r="50" customFormat="false" ht="13.8" hidden="false" customHeight="false" outlineLevel="0" collapsed="false">
      <c r="A50" s="151"/>
      <c r="B50" s="152" t="s">
        <v>128</v>
      </c>
      <c r="C50" s="153" t="n">
        <f aca="false">SUM(C47:C49)</f>
        <v>0.0007</v>
      </c>
      <c r="D50" s="154" t="n">
        <f aca="false">SUM(D47:D49)</f>
        <v>1.506071</v>
      </c>
      <c r="E50" s="62"/>
    </row>
    <row r="51" customFormat="false" ht="13.8" hidden="false" customHeight="false" outlineLevel="0" collapsed="false">
      <c r="A51" s="155"/>
      <c r="B51" s="156"/>
      <c r="C51" s="67"/>
      <c r="D51" s="149"/>
      <c r="E51" s="157" t="s">
        <v>129</v>
      </c>
    </row>
    <row r="52" customFormat="false" ht="13.8" hidden="false" customHeight="false" outlineLevel="0" collapsed="false">
      <c r="A52" s="139" t="s">
        <v>36</v>
      </c>
      <c r="B52" s="158" t="s">
        <v>130</v>
      </c>
      <c r="C52" s="33" t="n">
        <f aca="false">C50*C33</f>
        <v>0.0002506</v>
      </c>
      <c r="D52" s="34" t="n">
        <f aca="false">D$13*C52</f>
        <v>0.539173418</v>
      </c>
      <c r="E52" s="140" t="s">
        <v>211</v>
      </c>
    </row>
    <row r="53" customFormat="false" ht="13.8" hidden="false" customHeight="false" outlineLevel="0" collapsed="false">
      <c r="A53" s="159"/>
      <c r="B53" s="142" t="s">
        <v>138</v>
      </c>
      <c r="C53" s="143" t="n">
        <f aca="false">SUM(C50:C52)</f>
        <v>0.0009506</v>
      </c>
      <c r="D53" s="144" t="n">
        <f aca="false">SUM(D50:D52)</f>
        <v>2.045244418</v>
      </c>
      <c r="E53" s="60"/>
    </row>
    <row r="54" customFormat="false" ht="13.8" hidden="false" customHeight="false" outlineLevel="0" collapsed="false">
      <c r="A54" s="87"/>
      <c r="B54" s="88"/>
      <c r="C54" s="87"/>
      <c r="D54" s="89"/>
      <c r="E54" s="88"/>
    </row>
    <row r="55" customFormat="false" ht="13.8" hidden="false" customHeight="false" outlineLevel="0" collapsed="false">
      <c r="A55" s="21"/>
      <c r="B55" s="22" t="s">
        <v>139</v>
      </c>
      <c r="C55" s="23"/>
      <c r="D55" s="24"/>
      <c r="E55" s="25"/>
    </row>
    <row r="56" customFormat="false" ht="13.8" hidden="false" customHeight="false" outlineLevel="0" collapsed="false">
      <c r="A56" s="21"/>
      <c r="B56" s="38"/>
      <c r="C56" s="160" t="s">
        <v>30</v>
      </c>
      <c r="D56" s="57" t="s">
        <v>31</v>
      </c>
      <c r="E56" s="27" t="s">
        <v>32</v>
      </c>
    </row>
    <row r="57" customFormat="false" ht="13.8" hidden="false" customHeight="false" outlineLevel="0" collapsed="false">
      <c r="A57" s="155"/>
      <c r="B57" s="148"/>
      <c r="C57" s="147"/>
      <c r="D57" s="161"/>
      <c r="E57" s="162" t="s">
        <v>140</v>
      </c>
    </row>
    <row r="58" customFormat="false" ht="13.8" hidden="false" customHeight="false" outlineLevel="0" collapsed="false">
      <c r="A58" s="163" t="s">
        <v>33</v>
      </c>
      <c r="B58" s="62" t="s">
        <v>141</v>
      </c>
      <c r="C58" s="39" t="n">
        <f aca="false">5%*8.33%</f>
        <v>0.004165</v>
      </c>
      <c r="D58" s="164" t="n">
        <f aca="false">D$13*C58</f>
        <v>8.96112245</v>
      </c>
      <c r="E58" s="162" t="s">
        <v>142</v>
      </c>
    </row>
    <row r="59" customFormat="false" ht="13.8" hidden="false" customHeight="false" outlineLevel="0" collapsed="false">
      <c r="A59" s="139"/>
      <c r="B59" s="32"/>
      <c r="C59" s="33"/>
      <c r="D59" s="165"/>
      <c r="E59" s="140" t="s">
        <v>143</v>
      </c>
    </row>
    <row r="60" customFormat="false" ht="13.8" hidden="false" customHeight="false" outlineLevel="0" collapsed="false">
      <c r="A60" s="150"/>
      <c r="B60" s="62"/>
      <c r="C60" s="39"/>
      <c r="D60" s="68"/>
      <c r="E60" s="157" t="s">
        <v>144</v>
      </c>
    </row>
    <row r="61" customFormat="false" ht="13.8" hidden="false" customHeight="false" outlineLevel="0" collapsed="false">
      <c r="A61" s="31" t="s">
        <v>36</v>
      </c>
      <c r="B61" s="32" t="s">
        <v>145</v>
      </c>
      <c r="C61" s="33" t="n">
        <f aca="false">C58*8%</f>
        <v>0.0003332</v>
      </c>
      <c r="D61" s="34" t="n">
        <f aca="false">D$13*C61</f>
        <v>0.716889796</v>
      </c>
      <c r="E61" s="140" t="s">
        <v>146</v>
      </c>
    </row>
    <row r="62" customFormat="false" ht="13.8" hidden="false" customHeight="false" outlineLevel="0" collapsed="false">
      <c r="A62" s="147"/>
      <c r="B62" s="148" t="s">
        <v>147</v>
      </c>
      <c r="C62" s="67"/>
      <c r="D62" s="149"/>
      <c r="E62" s="148" t="s">
        <v>148</v>
      </c>
    </row>
    <row r="63" customFormat="false" ht="13.8" hidden="false" customHeight="false" outlineLevel="0" collapsed="false">
      <c r="A63" s="31" t="s">
        <v>43</v>
      </c>
      <c r="B63" s="32" t="s">
        <v>149</v>
      </c>
      <c r="C63" s="33" t="n">
        <v>0.02</v>
      </c>
      <c r="D63" s="34" t="n">
        <f aca="false">D$13*C63</f>
        <v>43.0306</v>
      </c>
      <c r="E63" s="32"/>
    </row>
    <row r="64" customFormat="false" ht="13.8" hidden="false" customHeight="false" outlineLevel="0" collapsed="false">
      <c r="A64" s="147"/>
      <c r="B64" s="148"/>
      <c r="C64" s="166"/>
      <c r="D64" s="149"/>
      <c r="E64" s="157" t="s">
        <v>150</v>
      </c>
    </row>
    <row r="65" customFormat="false" ht="13.8" hidden="false" customHeight="false" outlineLevel="0" collapsed="false">
      <c r="A65" s="150" t="s">
        <v>95</v>
      </c>
      <c r="B65" s="62" t="s">
        <v>151</v>
      </c>
      <c r="C65" s="167" t="n">
        <f aca="false">(7/30)/12</f>
        <v>0.0194444444444444</v>
      </c>
      <c r="D65" s="68" t="n">
        <f aca="false">D$13*C65</f>
        <v>41.8353055555556</v>
      </c>
      <c r="E65" s="162" t="s">
        <v>152</v>
      </c>
    </row>
    <row r="66" customFormat="false" ht="13.8" hidden="false" customHeight="false" outlineLevel="0" collapsed="false">
      <c r="A66" s="31"/>
      <c r="B66" s="62"/>
      <c r="C66" s="168"/>
      <c r="D66" s="34"/>
      <c r="E66" s="162" t="s">
        <v>153</v>
      </c>
    </row>
    <row r="67" customFormat="false" ht="13.8" hidden="false" customHeight="false" outlineLevel="0" collapsed="false">
      <c r="A67" s="163" t="s">
        <v>108</v>
      </c>
      <c r="B67" s="148" t="s">
        <v>130</v>
      </c>
      <c r="C67" s="169" t="n">
        <f aca="false">C65*C33</f>
        <v>0.00696111111111111</v>
      </c>
      <c r="D67" s="68" t="n">
        <f aca="false">D$13*C67</f>
        <v>14.9770393888889</v>
      </c>
      <c r="E67" s="148" t="s">
        <v>154</v>
      </c>
    </row>
    <row r="68" customFormat="false" ht="13.8" hidden="false" customHeight="false" outlineLevel="0" collapsed="false">
      <c r="A68" s="163"/>
      <c r="B68" s="32"/>
      <c r="C68" s="169"/>
      <c r="D68" s="170"/>
      <c r="E68" s="32" t="s">
        <v>155</v>
      </c>
    </row>
    <row r="69" customFormat="false" ht="13.8" hidden="false" customHeight="false" outlineLevel="0" collapsed="false">
      <c r="A69" s="147"/>
      <c r="B69" s="148" t="s">
        <v>147</v>
      </c>
      <c r="C69" s="67"/>
      <c r="D69" s="149"/>
      <c r="E69" s="62" t="s">
        <v>148</v>
      </c>
    </row>
    <row r="70" customFormat="false" ht="13.8" hidden="false" customHeight="false" outlineLevel="0" collapsed="false">
      <c r="A70" s="31" t="s">
        <v>111</v>
      </c>
      <c r="B70" s="32" t="s">
        <v>156</v>
      </c>
      <c r="C70" s="33" t="n">
        <v>0.02</v>
      </c>
      <c r="D70" s="34" t="n">
        <f aca="false">D$13*C70</f>
        <v>43.0306</v>
      </c>
      <c r="E70" s="32"/>
    </row>
    <row r="71" customFormat="false" ht="13.8" hidden="false" customHeight="false" outlineLevel="0" collapsed="false">
      <c r="A71" s="63"/>
      <c r="B71" s="64" t="s">
        <v>157</v>
      </c>
      <c r="C71" s="65" t="n">
        <f aca="false">SUM(C58:C70)</f>
        <v>0.0709037555555556</v>
      </c>
      <c r="D71" s="66" t="n">
        <f aca="false">SUM(D58:D70)</f>
        <v>152.551557190444</v>
      </c>
      <c r="E71" s="60"/>
    </row>
    <row r="72" customFormat="false" ht="13.8" hidden="false" customHeight="false" outlineLevel="0" collapsed="false">
      <c r="A72" s="87"/>
      <c r="B72" s="88"/>
      <c r="C72" s="145"/>
      <c r="D72" s="89"/>
      <c r="E72" s="88"/>
    </row>
    <row r="73" customFormat="false" ht="13.8" hidden="false" customHeight="false" outlineLevel="0" collapsed="false">
      <c r="A73" s="21"/>
      <c r="B73" s="22" t="s">
        <v>158</v>
      </c>
      <c r="C73" s="23"/>
      <c r="D73" s="24"/>
      <c r="E73" s="25"/>
    </row>
    <row r="74" customFormat="false" ht="13.8" hidden="false" customHeight="false" outlineLevel="0" collapsed="false">
      <c r="A74" s="171"/>
      <c r="B74" s="30"/>
      <c r="C74" s="172" t="s">
        <v>30</v>
      </c>
      <c r="D74" s="57" t="s">
        <v>31</v>
      </c>
      <c r="E74" s="30" t="s">
        <v>32</v>
      </c>
    </row>
    <row r="75" customFormat="false" ht="13.8" hidden="false" customHeight="false" outlineLevel="0" collapsed="false">
      <c r="A75" s="150"/>
      <c r="B75" s="62"/>
      <c r="C75" s="39"/>
      <c r="D75" s="68"/>
      <c r="E75" s="157" t="s">
        <v>144</v>
      </c>
    </row>
    <row r="76" customFormat="false" ht="13.8" hidden="false" customHeight="false" outlineLevel="0" collapsed="false">
      <c r="A76" s="150" t="s">
        <v>33</v>
      </c>
      <c r="B76" s="62" t="s">
        <v>160</v>
      </c>
      <c r="C76" s="39" t="n">
        <f aca="false">(5/30)/12</f>
        <v>0.0138888888888889</v>
      </c>
      <c r="D76" s="68" t="n">
        <f aca="false">D$13*C76</f>
        <v>29.8823611111111</v>
      </c>
      <c r="E76" s="162" t="s">
        <v>161</v>
      </c>
    </row>
    <row r="77" customFormat="false" ht="13.8" hidden="false" customHeight="false" outlineLevel="0" collapsed="false">
      <c r="A77" s="155"/>
      <c r="B77" s="148"/>
      <c r="C77" s="173"/>
      <c r="D77" s="149"/>
      <c r="E77" s="148" t="s">
        <v>162</v>
      </c>
    </row>
    <row r="78" customFormat="false" ht="13.8" hidden="false" customHeight="false" outlineLevel="0" collapsed="false">
      <c r="A78" s="163" t="s">
        <v>36</v>
      </c>
      <c r="B78" s="62" t="s">
        <v>163</v>
      </c>
      <c r="C78" s="169" t="n">
        <v>0.00021</v>
      </c>
      <c r="D78" s="68" t="n">
        <f aca="false">D$13*C78</f>
        <v>0.4518213</v>
      </c>
      <c r="E78" s="62" t="s">
        <v>164</v>
      </c>
    </row>
    <row r="79" customFormat="false" ht="13.8" hidden="false" customHeight="false" outlineLevel="0" collapsed="false">
      <c r="A79" s="139"/>
      <c r="B79" s="32"/>
      <c r="C79" s="174"/>
      <c r="D79" s="34"/>
      <c r="E79" s="32" t="s">
        <v>165</v>
      </c>
    </row>
    <row r="80" customFormat="false" ht="13.8" hidden="false" customHeight="false" outlineLevel="0" collapsed="false">
      <c r="A80" s="150"/>
      <c r="B80" s="62"/>
      <c r="C80" s="167"/>
      <c r="D80" s="68"/>
      <c r="E80" s="52" t="s">
        <v>166</v>
      </c>
    </row>
    <row r="81" customFormat="false" ht="13.8" hidden="false" customHeight="false" outlineLevel="0" collapsed="false">
      <c r="A81" s="150" t="s">
        <v>43</v>
      </c>
      <c r="B81" s="62" t="s">
        <v>167</v>
      </c>
      <c r="C81" s="167" t="n">
        <f aca="false">(3/30)/12</f>
        <v>0.00833333333333333</v>
      </c>
      <c r="D81" s="68" t="n">
        <f aca="false">D$13*C81</f>
        <v>17.9294166666667</v>
      </c>
      <c r="E81" s="162" t="s">
        <v>168</v>
      </c>
    </row>
    <row r="82" customFormat="false" ht="13.8" hidden="false" customHeight="false" outlineLevel="0" collapsed="false">
      <c r="A82" s="31"/>
      <c r="B82" s="62"/>
      <c r="C82" s="168"/>
      <c r="D82" s="34"/>
      <c r="E82" s="162" t="s">
        <v>169</v>
      </c>
    </row>
    <row r="83" customFormat="false" ht="13.8" hidden="false" customHeight="false" outlineLevel="0" collapsed="false">
      <c r="A83" s="163" t="s">
        <v>95</v>
      </c>
      <c r="B83" s="148" t="s">
        <v>170</v>
      </c>
      <c r="C83" s="169" t="n">
        <f aca="false">(15/30)/12*0.1</f>
        <v>0.00416666666666667</v>
      </c>
      <c r="D83" s="68" t="n">
        <f aca="false">D$13*C83</f>
        <v>8.96470833333333</v>
      </c>
      <c r="E83" s="148" t="s">
        <v>171</v>
      </c>
    </row>
    <row r="84" customFormat="false" ht="13.8" hidden="false" customHeight="false" outlineLevel="0" collapsed="false">
      <c r="A84" s="163"/>
      <c r="B84" s="32"/>
      <c r="C84" s="169"/>
      <c r="D84" s="170"/>
      <c r="E84" s="32" t="s">
        <v>172</v>
      </c>
    </row>
    <row r="85" customFormat="false" ht="13.8" hidden="false" customHeight="false" outlineLevel="0" collapsed="false">
      <c r="A85" s="63"/>
      <c r="B85" s="64" t="s">
        <v>49</v>
      </c>
      <c r="C85" s="65" t="n">
        <f aca="false">SUM(C75:C84)</f>
        <v>0.0265988888888889</v>
      </c>
      <c r="D85" s="66" t="n">
        <f aca="false">SUM(D75:D84)</f>
        <v>57.2283074111111</v>
      </c>
      <c r="E85" s="60"/>
    </row>
    <row r="86" customFormat="false" ht="13.8" hidden="false" customHeight="false" outlineLevel="0" collapsed="false">
      <c r="A86" s="36" t="s">
        <v>108</v>
      </c>
      <c r="B86" s="60" t="s">
        <v>173</v>
      </c>
      <c r="C86" s="67" t="n">
        <v>0.0095</v>
      </c>
      <c r="D86" s="68" t="n">
        <f aca="false">D$13*C86</f>
        <v>20.439535</v>
      </c>
      <c r="E86" s="148" t="s">
        <v>174</v>
      </c>
    </row>
    <row r="87" customFormat="false" ht="13.8" hidden="false" customHeight="false" outlineLevel="0" collapsed="false">
      <c r="A87" s="175"/>
      <c r="B87" s="176" t="s">
        <v>175</v>
      </c>
      <c r="C87" s="175"/>
      <c r="D87" s="177" t="n">
        <f aca="false">SUM(D85:D86)</f>
        <v>77.6678424111111</v>
      </c>
      <c r="E87" s="32" t="s">
        <v>176</v>
      </c>
    </row>
    <row r="88" customFormat="false" ht="13.8" hidden="false" customHeight="false" outlineLevel="0" collapsed="false">
      <c r="A88" s="178"/>
      <c r="B88" s="179"/>
      <c r="C88" s="178"/>
      <c r="D88" s="180"/>
      <c r="E88" s="181"/>
    </row>
    <row r="89" customFormat="false" ht="13.8" hidden="false" customHeight="false" outlineLevel="0" collapsed="false">
      <c r="A89" s="36"/>
      <c r="B89" s="64" t="s">
        <v>177</v>
      </c>
      <c r="C89" s="65"/>
      <c r="D89" s="66" t="n">
        <f aca="false">D87+D71+D53+D43+D33+D21+D13</f>
        <v>4453.66417667556</v>
      </c>
      <c r="E89" s="60"/>
    </row>
    <row r="90" customFormat="false" ht="13.8" hidden="false" customHeight="false" outlineLevel="0" collapsed="false">
      <c r="A90" s="43"/>
      <c r="B90" s="44"/>
      <c r="C90" s="182"/>
      <c r="D90" s="46"/>
      <c r="E90" s="52"/>
    </row>
    <row r="91" customFormat="false" ht="15" hidden="false" customHeight="false" outlineLevel="0" collapsed="false">
      <c r="A91" s="43"/>
      <c r="B91" s="64" t="s">
        <v>178</v>
      </c>
      <c r="C91" s="65"/>
      <c r="D91" s="183" t="s">
        <v>179</v>
      </c>
      <c r="E91" s="184" t="n">
        <f aca="false">D89*D91</f>
        <v>4453.66417667556</v>
      </c>
    </row>
    <row r="92" customFormat="false" ht="13.8" hidden="false" customHeight="false" outlineLevel="0" collapsed="false">
      <c r="A92" s="87"/>
      <c r="B92" s="88"/>
      <c r="C92" s="87"/>
      <c r="D92" s="89"/>
      <c r="E92" s="88"/>
    </row>
    <row r="93" customFormat="false" ht="13.8" hidden="false" customHeight="false" outlineLevel="0" collapsed="false">
      <c r="A93" s="21"/>
      <c r="B93" s="22" t="s">
        <v>29</v>
      </c>
      <c r="C93" s="23"/>
      <c r="D93" s="24"/>
      <c r="E93" s="25"/>
    </row>
    <row r="94" customFormat="false" ht="13.8" hidden="false" customHeight="false" outlineLevel="0" collapsed="false">
      <c r="A94" s="26"/>
      <c r="B94" s="27"/>
      <c r="C94" s="28" t="s">
        <v>30</v>
      </c>
      <c r="D94" s="29" t="s">
        <v>31</v>
      </c>
      <c r="E94" s="30" t="s">
        <v>32</v>
      </c>
    </row>
    <row r="95" customFormat="false" ht="13.8" hidden="false" customHeight="false" outlineLevel="0" collapsed="false">
      <c r="A95" s="31" t="s">
        <v>33</v>
      </c>
      <c r="B95" s="32" t="s">
        <v>34</v>
      </c>
      <c r="C95" s="33" t="n">
        <v>0.0137</v>
      </c>
      <c r="D95" s="34" t="n">
        <f aca="false">E91*C95</f>
        <v>61.0151992204551</v>
      </c>
      <c r="E95" s="35" t="s">
        <v>35</v>
      </c>
    </row>
    <row r="96" customFormat="false" ht="13.8" hidden="false" customHeight="false" outlineLevel="0" collapsed="false">
      <c r="A96" s="36" t="s">
        <v>36</v>
      </c>
      <c r="B96" s="32" t="s">
        <v>37</v>
      </c>
      <c r="C96" s="33" t="n">
        <v>0.01</v>
      </c>
      <c r="D96" s="58" t="n">
        <f aca="false">(E91+D95)*C96</f>
        <v>45.1467937589601</v>
      </c>
      <c r="E96" s="35" t="s">
        <v>38</v>
      </c>
    </row>
    <row r="97" customFormat="false" ht="13.8" hidden="false" customHeight="false" outlineLevel="0" collapsed="false">
      <c r="A97" s="147"/>
      <c r="B97" s="38" t="s">
        <v>39</v>
      </c>
      <c r="C97" s="39"/>
      <c r="D97" s="40" t="n">
        <f aca="false">SUM(D95:D96)</f>
        <v>106.161992979415</v>
      </c>
      <c r="E97" s="41"/>
    </row>
    <row r="98" customFormat="false" ht="13.8" hidden="false" customHeight="false" outlineLevel="0" collapsed="false">
      <c r="A98" s="141" t="s">
        <v>180</v>
      </c>
      <c r="B98" s="185" t="s">
        <v>181</v>
      </c>
      <c r="C98" s="186"/>
      <c r="D98" s="187"/>
      <c r="E98" s="188"/>
    </row>
    <row r="99" customFormat="false" ht="13.8" hidden="false" customHeight="false" outlineLevel="0" collapsed="false">
      <c r="A99" s="43"/>
      <c r="B99" s="44"/>
      <c r="C99" s="45"/>
      <c r="D99" s="46"/>
      <c r="E99" s="47"/>
    </row>
    <row r="100" customFormat="false" ht="13.8" hidden="false" customHeight="false" outlineLevel="0" collapsed="false">
      <c r="A100" s="48"/>
      <c r="B100" s="49" t="s">
        <v>41</v>
      </c>
      <c r="C100" s="50"/>
      <c r="D100" s="29" t="n">
        <f aca="false">(E91+D97)/(1-6.65%)</f>
        <v>4884.65577895551</v>
      </c>
      <c r="E100" s="51"/>
    </row>
    <row r="101" customFormat="false" ht="13.8" hidden="false" customHeight="false" outlineLevel="0" collapsed="false">
      <c r="A101" s="87"/>
      <c r="B101" s="88"/>
      <c r="C101" s="145"/>
      <c r="D101" s="89"/>
      <c r="E101" s="189"/>
    </row>
    <row r="102" customFormat="false" ht="13.8" hidden="false" customHeight="false" outlineLevel="0" collapsed="false">
      <c r="A102" s="21"/>
      <c r="B102" s="22" t="s">
        <v>42</v>
      </c>
      <c r="C102" s="54"/>
      <c r="D102" s="55"/>
      <c r="E102" s="56"/>
    </row>
    <row r="103" customFormat="false" ht="13.8" hidden="false" customHeight="false" outlineLevel="0" collapsed="false">
      <c r="A103" s="26"/>
      <c r="B103" s="27"/>
      <c r="C103" s="28" t="s">
        <v>30</v>
      </c>
      <c r="D103" s="57" t="s">
        <v>31</v>
      </c>
      <c r="E103" s="30" t="s">
        <v>32</v>
      </c>
    </row>
    <row r="104" customFormat="false" ht="13.8" hidden="false" customHeight="false" outlineLevel="0" collapsed="false">
      <c r="A104" s="31" t="s">
        <v>43</v>
      </c>
      <c r="B104" s="32" t="s">
        <v>44</v>
      </c>
      <c r="C104" s="33"/>
      <c r="D104" s="58"/>
      <c r="E104" s="59" t="s">
        <v>45</v>
      </c>
    </row>
    <row r="105" customFormat="false" ht="13.8" hidden="false" customHeight="false" outlineLevel="0" collapsed="false">
      <c r="A105" s="36"/>
      <c r="B105" s="60" t="s">
        <v>46</v>
      </c>
      <c r="C105" s="61" t="n">
        <v>0.0065</v>
      </c>
      <c r="D105" s="58" t="n">
        <f aca="false">$D$100*C105</f>
        <v>31.7502625632108</v>
      </c>
      <c r="E105" s="62"/>
    </row>
    <row r="106" customFormat="false" ht="13.8" hidden="false" customHeight="false" outlineLevel="0" collapsed="false">
      <c r="A106" s="36"/>
      <c r="B106" s="60" t="s">
        <v>47</v>
      </c>
      <c r="C106" s="61" t="n">
        <v>0.03</v>
      </c>
      <c r="D106" s="58" t="n">
        <f aca="false">$D$100*C106</f>
        <v>146.539673368665</v>
      </c>
      <c r="E106" s="62"/>
    </row>
    <row r="107" customFormat="false" ht="13.8" hidden="false" customHeight="false" outlineLevel="0" collapsed="false">
      <c r="A107" s="36"/>
      <c r="B107" s="60" t="s">
        <v>48</v>
      </c>
      <c r="C107" s="61" t="n">
        <v>0.03</v>
      </c>
      <c r="D107" s="58" t="n">
        <f aca="false">$D$100*C107</f>
        <v>146.539673368665</v>
      </c>
      <c r="E107" s="62"/>
    </row>
    <row r="108" customFormat="false" ht="13.8" hidden="false" customHeight="false" outlineLevel="0" collapsed="false">
      <c r="A108" s="36"/>
      <c r="B108" s="60"/>
      <c r="C108" s="61" t="n">
        <v>0</v>
      </c>
      <c r="D108" s="58" t="n">
        <f aca="false">D100*C108</f>
        <v>0</v>
      </c>
      <c r="E108" s="62"/>
    </row>
    <row r="109" customFormat="false" ht="13.8" hidden="false" customHeight="false" outlineLevel="0" collapsed="false">
      <c r="A109" s="63"/>
      <c r="B109" s="64" t="s">
        <v>49</v>
      </c>
      <c r="C109" s="65" t="n">
        <f aca="false">SUM(C105:C108)</f>
        <v>0.0665</v>
      </c>
      <c r="D109" s="66" t="n">
        <f aca="false">SUM(D105:D108)</f>
        <v>324.829609300542</v>
      </c>
      <c r="E109" s="32"/>
    </row>
    <row r="110" customFormat="false" ht="13.8" hidden="false" customHeight="false" outlineLevel="0" collapsed="false">
      <c r="A110" s="36"/>
      <c r="B110" s="60"/>
      <c r="C110" s="67"/>
      <c r="D110" s="68"/>
      <c r="E110" s="60"/>
    </row>
    <row r="111" customFormat="false" ht="13.8" hidden="false" customHeight="false" outlineLevel="0" collapsed="false">
      <c r="A111" s="36"/>
      <c r="B111" s="64" t="s">
        <v>50</v>
      </c>
      <c r="C111" s="36"/>
      <c r="D111" s="66" t="n">
        <f aca="false">D109+D100</f>
        <v>5209.48538825606</v>
      </c>
      <c r="E111" s="60"/>
    </row>
    <row r="112" customFormat="false" ht="13.8" hidden="false" customHeight="false" outlineLevel="0" collapsed="false">
      <c r="A112" s="36"/>
      <c r="B112" s="64"/>
      <c r="C112" s="36"/>
      <c r="D112" s="66"/>
      <c r="E112" s="60"/>
    </row>
    <row r="113" customFormat="false" ht="13.8" hidden="false" customHeight="false" outlineLevel="0" collapsed="false">
      <c r="A113" s="36"/>
      <c r="B113" s="64"/>
      <c r="C113" s="36"/>
      <c r="D113" s="66"/>
      <c r="E113" s="60"/>
    </row>
    <row r="114" customFormat="false" ht="13.8" hidden="false" customHeight="false" outlineLevel="0" collapsed="false">
      <c r="A114" s="36"/>
      <c r="B114" s="64" t="s">
        <v>51</v>
      </c>
      <c r="C114" s="36" t="n">
        <v>12</v>
      </c>
      <c r="D114" s="66" t="n">
        <f aca="false">D111*C114</f>
        <v>62513.8246590727</v>
      </c>
      <c r="E114" s="60"/>
    </row>
    <row r="115" customFormat="false" ht="13.8" hidden="false" customHeight="false" outlineLevel="0" collapsed="false">
      <c r="A115" s="124"/>
      <c r="B115" s="121"/>
      <c r="C115" s="124"/>
      <c r="D115" s="123"/>
      <c r="E115" s="108"/>
    </row>
    <row r="116" s="80" customFormat="true" ht="13.8" hidden="false" customHeight="false" outlineLevel="0" collapsed="false"/>
    <row r="117" s="80" customFormat="true" ht="13.8" hidden="false" customHeight="false" outlineLevel="0" collapsed="false"/>
    <row r="118" s="80" customFormat="true" ht="15" hidden="false" customHeight="false" outlineLevel="0" collapsed="false">
      <c r="B118" s="190" t="s">
        <v>182</v>
      </c>
    </row>
    <row r="119" s="80" customFormat="true" ht="13.8" hidden="false" customHeight="false" outlineLevel="0" collapsed="false"/>
    <row r="120" s="80" customFormat="true" ht="13.8" hidden="false" customHeight="false" outlineLevel="0" collapsed="false"/>
    <row r="121" s="80" customFormat="true" ht="13.8" hidden="false" customHeight="false" outlineLevel="0" collapsed="false"/>
    <row r="122" s="80" customFormat="true" ht="13.8" hidden="false" customHeight="false" outlineLevel="0" collapsed="false"/>
    <row r="123" s="80" customFormat="true" ht="13.8" hidden="false" customHeight="false" outlineLevel="0" collapsed="false"/>
    <row r="124" s="80" customFormat="true" ht="13.8" hidden="false" customHeight="false" outlineLevel="0" collapsed="false"/>
    <row r="125" s="80" customFormat="true" ht="13.8" hidden="false" customHeight="false" outlineLevel="0" collapsed="false"/>
    <row r="126" s="80" customFormat="true" ht="13.8" hidden="false" customHeight="false" outlineLevel="0" collapsed="false"/>
    <row r="127" s="80" customFormat="true" ht="13.8" hidden="false" customHeight="false" outlineLevel="0" collapsed="false"/>
    <row r="128" s="80" customFormat="true" ht="13.8" hidden="false" customHeight="false" outlineLevel="0" collapsed="false"/>
    <row r="129" s="80" customFormat="true" ht="13.8" hidden="false" customHeight="false" outlineLevel="0" collapsed="false"/>
    <row r="130" s="80" customFormat="true" ht="13.8" hidden="false" customHeight="false" outlineLevel="0" collapsed="false"/>
    <row r="131" s="80" customFormat="true" ht="13.8" hidden="false" customHeight="false" outlineLevel="0" collapsed="false"/>
    <row r="132" s="80" customFormat="true" ht="13.8" hidden="false" customHeight="false" outlineLevel="0" collapsed="false"/>
    <row r="133" s="80" customFormat="true" ht="13.8" hidden="false" customHeight="false" outlineLevel="0" collapsed="false"/>
    <row r="134" s="80" customFormat="true" ht="13.8" hidden="false" customHeight="false" outlineLevel="0" collapsed="false"/>
    <row r="135" s="80" customFormat="true" ht="13.8" hidden="false" customHeight="false" outlineLevel="0" collapsed="false"/>
    <row r="136" s="80" customFormat="true" ht="13.8" hidden="false" customHeight="false" outlineLevel="0" collapsed="false"/>
    <row r="137" s="80" customFormat="true" ht="13.8" hidden="false" customHeight="false" outlineLevel="0" collapsed="false"/>
    <row r="138" s="80" customFormat="true" ht="13.8" hidden="false" customHeight="false" outlineLevel="0" collapsed="false"/>
    <row r="139" s="80" customFormat="true" ht="13.8" hidden="false" customHeight="false" outlineLevel="0" collapsed="false"/>
    <row r="140" s="80" customFormat="true" ht="13.8" hidden="false" customHeight="false" outlineLevel="0" collapsed="false"/>
    <row r="141" s="80" customFormat="true" ht="13.8" hidden="false" customHeight="false" outlineLevel="0" collapsed="false"/>
    <row r="142" s="80" customFormat="true" ht="13.8" hidden="false" customHeight="false" outlineLevel="0" collapsed="false"/>
    <row r="143" s="80" customFormat="true" ht="13.8" hidden="false" customHeight="false" outlineLevel="0" collapsed="false"/>
    <row r="144" s="80" customFormat="true" ht="13.8" hidden="false" customHeight="false" outlineLevel="0" collapsed="false"/>
    <row r="145" s="80" customFormat="true" ht="13.8" hidden="false" customHeight="false" outlineLevel="0" collapsed="false"/>
    <row r="146" s="80" customFormat="true" ht="13.8" hidden="false" customHeight="false" outlineLevel="0" collapsed="false"/>
    <row r="147" s="80" customFormat="true" ht="13.8" hidden="false" customHeight="false" outlineLevel="0" collapsed="false"/>
    <row r="148" s="80" customFormat="true" ht="13.8" hidden="false" customHeight="false" outlineLevel="0" collapsed="false"/>
    <row r="149" s="80" customFormat="true" ht="13.8" hidden="false" customHeight="false" outlineLevel="0" collapsed="false"/>
    <row r="150" s="80" customFormat="true" ht="13.8" hidden="false" customHeight="false" outlineLevel="0" collapsed="false"/>
    <row r="151" s="80" customFormat="true" ht="13.8" hidden="false" customHeight="false" outlineLevel="0" collapsed="false"/>
    <row r="152" s="80" customFormat="true" ht="13.8" hidden="false" customHeight="false" outlineLevel="0" collapsed="false"/>
    <row r="153" s="80" customFormat="true" ht="13.8" hidden="false" customHeight="false" outlineLevel="0" collapsed="false"/>
    <row r="154" s="80" customFormat="true" ht="13.8" hidden="false" customHeight="false" outlineLevel="0" collapsed="false"/>
    <row r="155" s="80" customFormat="true" ht="13.8" hidden="false" customHeight="false" outlineLevel="0" collapsed="false"/>
    <row r="156" s="80" customFormat="true" ht="13.8" hidden="false" customHeight="false" outlineLevel="0" collapsed="false"/>
    <row r="157" s="80" customFormat="true" ht="13.8" hidden="false" customHeight="false" outlineLevel="0" collapsed="false"/>
    <row r="158" s="80" customFormat="true" ht="13.8" hidden="false" customHeight="false" outlineLevel="0" collapsed="false"/>
    <row r="159" s="80" customFormat="true" ht="13.8" hidden="false" customHeight="false" outlineLevel="0" collapsed="false"/>
    <row r="160" s="80" customFormat="true" ht="13.8" hidden="false" customHeight="false" outlineLevel="0" collapsed="false"/>
    <row r="161" s="80" customFormat="true" ht="13.8" hidden="false" customHeight="false" outlineLevel="0" collapsed="false"/>
    <row r="162" s="80" customFormat="true" ht="13.8" hidden="false" customHeight="false" outlineLevel="0" collapsed="false"/>
    <row r="163" s="80" customFormat="true" ht="13.8" hidden="false" customHeight="false" outlineLevel="0" collapsed="false"/>
    <row r="164" s="80" customFormat="true" ht="13.8" hidden="false" customHeight="false" outlineLevel="0" collapsed="false"/>
    <row r="165" s="80" customFormat="true" ht="13.8" hidden="false" customHeight="false" outlineLevel="0" collapsed="false"/>
    <row r="166" s="80" customFormat="true" ht="13.8" hidden="false" customHeight="false" outlineLevel="0" collapsed="false"/>
    <row r="167" s="80" customFormat="true" ht="13.8" hidden="false" customHeight="false" outlineLevel="0" collapsed="false"/>
    <row r="168" s="80" customFormat="true" ht="13.8" hidden="false" customHeight="false" outlineLevel="0" collapsed="false"/>
    <row r="169" s="80" customFormat="true" ht="13.8" hidden="false" customHeight="false" outlineLevel="0" collapsed="false"/>
    <row r="170" s="80" customFormat="true" ht="13.8" hidden="false" customHeight="false" outlineLevel="0" collapsed="false"/>
    <row r="171" s="80" customFormat="true" ht="13.8" hidden="false" customHeight="false" outlineLevel="0" collapsed="false"/>
    <row r="172" s="80" customFormat="true" ht="13.8" hidden="false" customHeight="false" outlineLevel="0" collapsed="false"/>
    <row r="173" s="80" customFormat="true" ht="13.8" hidden="false" customHeight="false" outlineLevel="0" collapsed="false"/>
    <row r="174" s="80" customFormat="true" ht="13.8" hidden="false" customHeight="false" outlineLevel="0" collapsed="false"/>
    <row r="175" s="80" customFormat="true" ht="13.8" hidden="false" customHeight="false" outlineLevel="0" collapsed="false"/>
    <row r="176" s="80" customFormat="true" ht="13.8" hidden="false" customHeight="false" outlineLevel="0" collapsed="false"/>
    <row r="177" s="80" customFormat="true" ht="13.8" hidden="false" customHeight="false" outlineLevel="0" collapsed="false"/>
    <row r="178" s="80" customFormat="true" ht="13.8" hidden="false" customHeight="false" outlineLevel="0" collapsed="false"/>
    <row r="179" s="80" customFormat="true" ht="13.8" hidden="false" customHeight="false" outlineLevel="0" collapsed="false"/>
    <row r="180" s="80" customFormat="true" ht="13.8" hidden="false" customHeight="false" outlineLevel="0" collapsed="false"/>
    <row r="181" s="80" customFormat="true" ht="13.8" hidden="false" customHeight="false" outlineLevel="0" collapsed="false"/>
    <row r="182" s="80" customFormat="true" ht="13.8" hidden="false" customHeight="false" outlineLevel="0" collapsed="false"/>
    <row r="183" s="80" customFormat="true" ht="13.8" hidden="false" customHeight="false" outlineLevel="0" collapsed="false"/>
    <row r="184" s="80" customFormat="true" ht="13.8" hidden="false" customHeight="false" outlineLevel="0" collapsed="false"/>
    <row r="185" s="80" customFormat="true" ht="13.8" hidden="false" customHeight="false" outlineLevel="0" collapsed="false"/>
    <row r="186" s="80" customFormat="true" ht="13.8" hidden="false" customHeight="false" outlineLevel="0" collapsed="false"/>
    <row r="187" s="80" customFormat="true" ht="13.8" hidden="false" customHeight="false" outlineLevel="0" collapsed="false"/>
    <row r="188" s="80" customFormat="true" ht="13.8" hidden="false" customHeight="false" outlineLevel="0" collapsed="false"/>
    <row r="189" s="80" customFormat="true" ht="13.8" hidden="false" customHeight="false" outlineLevel="0" collapsed="false"/>
    <row r="190" s="80" customFormat="true" ht="13.8" hidden="false" customHeight="false" outlineLevel="0" collapsed="false"/>
    <row r="191" s="80" customFormat="true" ht="13.8" hidden="false" customHeight="false" outlineLevel="0" collapsed="false"/>
    <row r="192" s="80" customFormat="true" ht="13.8" hidden="false" customHeight="false" outlineLevel="0" collapsed="false"/>
    <row r="193" s="80" customFormat="true" ht="13.8" hidden="false" customHeight="false" outlineLevel="0" collapsed="false"/>
    <row r="194" s="80" customFormat="true" ht="13.8" hidden="false" customHeight="false" outlineLevel="0" collapsed="false"/>
    <row r="195" s="80" customFormat="true" ht="13.8" hidden="false" customHeight="false" outlineLevel="0" collapsed="false"/>
    <row r="196" s="80" customFormat="true" ht="13.8" hidden="false" customHeight="false" outlineLevel="0" collapsed="false"/>
    <row r="197" s="80" customFormat="true" ht="13.8" hidden="false" customHeight="false" outlineLevel="0" collapsed="false"/>
    <row r="198" s="80" customFormat="true" ht="13.8" hidden="false" customHeight="false" outlineLevel="0" collapsed="false"/>
    <row r="199" s="80" customFormat="true" ht="13.8" hidden="false" customHeight="false" outlineLevel="0" collapsed="false"/>
    <row r="200" s="80" customFormat="true" ht="13.8" hidden="false" customHeight="false" outlineLevel="0" collapsed="false"/>
    <row r="201" s="80" customFormat="true" ht="13.8" hidden="false" customHeight="false" outlineLevel="0" collapsed="false"/>
    <row r="202" s="80" customFormat="true" ht="13.8" hidden="false" customHeight="false" outlineLevel="0" collapsed="false"/>
    <row r="203" s="80" customFormat="true" ht="13.8" hidden="false" customHeight="false" outlineLevel="0" collapsed="false"/>
    <row r="204" s="80" customFormat="true" ht="13.8" hidden="false" customHeight="false" outlineLevel="0" collapsed="false"/>
    <row r="205" s="80" customFormat="true" ht="13.8" hidden="false" customHeight="false" outlineLevel="0" collapsed="false"/>
    <row r="206" s="80" customFormat="true" ht="13.8" hidden="false" customHeight="false" outlineLevel="0" collapsed="false"/>
    <row r="207" s="80" customFormat="true" ht="13.8" hidden="false" customHeight="false" outlineLevel="0" collapsed="false"/>
    <row r="208" s="80" customFormat="true" ht="13.8" hidden="false" customHeight="false" outlineLevel="0" collapsed="false"/>
    <row r="209" s="80" customFormat="true" ht="13.8" hidden="false" customHeight="false" outlineLevel="0" collapsed="false"/>
    <row r="210" s="80" customFormat="true" ht="13.8" hidden="false" customHeight="false" outlineLevel="0" collapsed="false"/>
    <row r="211" s="80" customFormat="true" ht="13.8" hidden="false" customHeight="false" outlineLevel="0" collapsed="false"/>
    <row r="212" s="80" customFormat="true" ht="13.8" hidden="false" customHeight="false" outlineLevel="0" collapsed="false"/>
    <row r="213" s="80" customFormat="true" ht="13.8" hidden="false" customHeight="false" outlineLevel="0" collapsed="false"/>
    <row r="214" s="80" customFormat="true" ht="13.8" hidden="false" customHeight="false" outlineLevel="0" collapsed="false"/>
    <row r="215" s="80" customFormat="true" ht="13.8" hidden="false" customHeight="false" outlineLevel="0" collapsed="false"/>
    <row r="216" s="80" customFormat="true" ht="13.8" hidden="false" customHeight="false" outlineLevel="0" collapsed="false"/>
    <row r="217" s="80" customFormat="true" ht="13.8" hidden="false" customHeight="false" outlineLevel="0" collapsed="false"/>
    <row r="218" s="80" customFormat="true" ht="13.8" hidden="false" customHeight="false" outlineLevel="0" collapsed="false"/>
    <row r="219" s="80" customFormat="true" ht="13.8" hidden="false" customHeight="false" outlineLevel="0" collapsed="false"/>
    <row r="220" s="80" customFormat="true" ht="13.8" hidden="false" customHeight="false" outlineLevel="0" collapsed="false"/>
    <row r="221" s="80" customFormat="true" ht="13.8" hidden="false" customHeight="false" outlineLevel="0" collapsed="false"/>
    <row r="222" s="80" customFormat="true" ht="13.8" hidden="false" customHeight="false" outlineLevel="0" collapsed="false"/>
    <row r="223" s="80" customFormat="true" ht="13.8" hidden="false" customHeight="false" outlineLevel="0" collapsed="false"/>
    <row r="224" s="80" customFormat="true" ht="13.8" hidden="false" customHeight="false" outlineLevel="0" collapsed="false"/>
    <row r="225" s="80" customFormat="true" ht="13.8" hidden="false" customHeight="false" outlineLevel="0" collapsed="false"/>
    <row r="226" s="80" customFormat="true" ht="13.8" hidden="false" customHeight="false" outlineLevel="0" collapsed="false"/>
    <row r="227" s="80" customFormat="true" ht="13.8" hidden="false" customHeight="false" outlineLevel="0" collapsed="false"/>
    <row r="228" s="80" customFormat="true" ht="13.8" hidden="false" customHeight="false" outlineLevel="0" collapsed="false"/>
    <row r="229" s="80" customFormat="true" ht="13.8" hidden="false" customHeight="false" outlineLevel="0" collapsed="false"/>
    <row r="230" s="80" customFormat="true" ht="13.8" hidden="false" customHeight="false" outlineLevel="0" collapsed="false"/>
    <row r="231" s="80" customFormat="true" ht="13.8" hidden="false" customHeight="false" outlineLevel="0" collapsed="false"/>
    <row r="232" s="80" customFormat="true" ht="13.8" hidden="false" customHeight="false" outlineLevel="0" collapsed="false"/>
    <row r="233" s="80" customFormat="true" ht="13.8" hidden="false" customHeight="false" outlineLevel="0" collapsed="false"/>
    <row r="234" s="80" customFormat="true" ht="13.8" hidden="false" customHeight="false" outlineLevel="0" collapsed="false"/>
    <row r="235" s="80" customFormat="true" ht="13.8" hidden="false" customHeight="false" outlineLevel="0" collapsed="false"/>
    <row r="236" s="80" customFormat="true" ht="13.8" hidden="false" customHeight="false" outlineLevel="0" collapsed="false"/>
    <row r="237" s="80" customFormat="true" ht="13.8" hidden="false" customHeight="false" outlineLevel="0" collapsed="false"/>
    <row r="238" s="80" customFormat="true" ht="13.8" hidden="false" customHeight="false" outlineLevel="0" collapsed="false"/>
    <row r="239" s="80" customFormat="true" ht="13.8" hidden="false" customHeight="false" outlineLevel="0" collapsed="false"/>
    <row r="240" s="80" customFormat="true" ht="13.8" hidden="false" customHeight="false" outlineLevel="0" collapsed="false"/>
    <row r="241" s="80" customFormat="true" ht="13.8" hidden="false" customHeight="false" outlineLevel="0" collapsed="false"/>
    <row r="242" s="80" customFormat="true" ht="13.8" hidden="false" customHeight="false" outlineLevel="0" collapsed="false"/>
    <row r="243" s="80" customFormat="true" ht="13.8" hidden="false" customHeight="false" outlineLevel="0" collapsed="false"/>
    <row r="244" s="80" customFormat="true" ht="13.8" hidden="false" customHeight="false" outlineLevel="0" collapsed="false"/>
    <row r="245" s="80" customFormat="true" ht="13.8" hidden="false" customHeight="false" outlineLevel="0" collapsed="false"/>
    <row r="246" s="80" customFormat="true" ht="13.8" hidden="false" customHeight="false" outlineLevel="0" collapsed="false"/>
    <row r="247" s="80" customFormat="true" ht="13.8" hidden="false" customHeight="false" outlineLevel="0" collapsed="false"/>
    <row r="248" s="80" customFormat="true" ht="13.8" hidden="false" customHeight="false" outlineLevel="0" collapsed="false"/>
    <row r="249" s="80" customFormat="true" ht="13.8" hidden="false" customHeight="false" outlineLevel="0" collapsed="false"/>
    <row r="250" s="80" customFormat="true" ht="13.8" hidden="false" customHeight="false" outlineLevel="0" collapsed="false"/>
    <row r="251" s="80" customFormat="true" ht="13.8" hidden="false" customHeight="false" outlineLevel="0" collapsed="false"/>
    <row r="252" s="80" customFormat="true" ht="13.8" hidden="false" customHeight="false" outlineLevel="0" collapsed="false"/>
    <row r="253" s="80" customFormat="true" ht="13.8" hidden="false" customHeight="false" outlineLevel="0" collapsed="false"/>
    <row r="254" s="80" customFormat="true" ht="13.8" hidden="false" customHeight="false" outlineLevel="0" collapsed="false"/>
    <row r="255" s="80" customFormat="true" ht="13.8" hidden="false" customHeight="false" outlineLevel="0" collapsed="false"/>
    <row r="256" s="80" customFormat="true" ht="13.8" hidden="false" customHeight="false" outlineLevel="0" collapsed="false"/>
    <row r="257" s="80" customFormat="true" ht="13.8" hidden="false" customHeight="false" outlineLevel="0" collapsed="false"/>
    <row r="258" s="80" customFormat="true" ht="13.8" hidden="false" customHeight="false" outlineLevel="0" collapsed="false"/>
    <row r="259" s="80" customFormat="true" ht="13.8" hidden="false" customHeight="false" outlineLevel="0" collapsed="false"/>
    <row r="260" s="80" customFormat="true" ht="13.8" hidden="false" customHeight="false" outlineLevel="0" collapsed="false"/>
    <row r="261" s="80" customFormat="true" ht="13.8" hidden="false" customHeight="false" outlineLevel="0" collapsed="false"/>
    <row r="262" s="80" customFormat="true" ht="13.8" hidden="false" customHeight="false" outlineLevel="0" collapsed="false"/>
    <row r="263" s="80" customFormat="true" ht="13.8" hidden="false" customHeight="false" outlineLevel="0" collapsed="false"/>
    <row r="264" s="80" customFormat="true" ht="13.8" hidden="false" customHeight="false" outlineLevel="0" collapsed="false"/>
    <row r="265" s="80" customFormat="true" ht="13.8" hidden="false" customHeight="false" outlineLevel="0" collapsed="false"/>
    <row r="266" s="80" customFormat="true" ht="13.8" hidden="false" customHeight="false" outlineLevel="0" collapsed="false"/>
    <row r="267" s="80" customFormat="true" ht="13.8" hidden="false" customHeight="false" outlineLevel="0" collapsed="false"/>
    <row r="268" s="80" customFormat="true" ht="13.8" hidden="false" customHeight="false" outlineLevel="0" collapsed="false"/>
    <row r="269" s="80" customFormat="true" ht="13.8" hidden="false" customHeight="false" outlineLevel="0" collapsed="false"/>
    <row r="270" s="80" customFormat="true" ht="13.8" hidden="false" customHeight="false" outlineLevel="0" collapsed="false"/>
    <row r="271" s="80" customFormat="true" ht="13.8" hidden="false" customHeight="false" outlineLevel="0" collapsed="false"/>
    <row r="272" s="80" customFormat="true" ht="13.8" hidden="false" customHeight="false" outlineLevel="0" collapsed="false"/>
    <row r="273" s="80" customFormat="true" ht="13.8" hidden="false" customHeight="false" outlineLevel="0" collapsed="false"/>
    <row r="274" s="80" customFormat="true" ht="13.8" hidden="false" customHeight="false" outlineLevel="0" collapsed="false"/>
    <row r="275" s="80" customFormat="true" ht="13.8" hidden="false" customHeight="false" outlineLevel="0" collapsed="false"/>
    <row r="276" s="80" customFormat="true" ht="13.8" hidden="false" customHeight="false" outlineLevel="0" collapsed="false"/>
    <row r="277" s="80" customFormat="true" ht="13.8" hidden="false" customHeight="false" outlineLevel="0" collapsed="false"/>
    <row r="278" s="80" customFormat="true" ht="13.8" hidden="false" customHeight="false" outlineLevel="0" collapsed="false"/>
    <row r="279" s="80" customFormat="true" ht="13.8" hidden="false" customHeight="false" outlineLevel="0" collapsed="false"/>
    <row r="280" s="80" customFormat="true" ht="13.8" hidden="false" customHeight="false" outlineLevel="0" collapsed="false"/>
    <row r="281" s="80" customFormat="true" ht="13.8" hidden="false" customHeight="false" outlineLevel="0" collapsed="false"/>
    <row r="282" s="80" customFormat="true" ht="13.8" hidden="false" customHeight="false" outlineLevel="0" collapsed="false"/>
    <row r="283" s="80" customFormat="true" ht="13.8" hidden="false" customHeight="false" outlineLevel="0" collapsed="false"/>
    <row r="284" s="80" customFormat="true" ht="13.8" hidden="false" customHeight="false" outlineLevel="0" collapsed="false"/>
    <row r="285" s="80" customFormat="true" ht="13.8" hidden="false" customHeight="false" outlineLevel="0" collapsed="false"/>
    <row r="286" s="80" customFormat="true" ht="13.8" hidden="false" customHeight="false" outlineLevel="0" collapsed="false"/>
    <row r="287" s="80" customFormat="true" ht="13.8" hidden="false" customHeight="false" outlineLevel="0" collapsed="false"/>
    <row r="288" s="80" customFormat="true" ht="13.8" hidden="false" customHeight="false" outlineLevel="0" collapsed="false"/>
    <row r="289" s="80" customFormat="true" ht="13.8" hidden="false" customHeight="false" outlineLevel="0" collapsed="false"/>
    <row r="290" s="80" customFormat="true" ht="13.8" hidden="false" customHeight="false" outlineLevel="0" collapsed="false"/>
    <row r="291" s="80" customFormat="true" ht="13.8" hidden="false" customHeight="false" outlineLevel="0" collapsed="false"/>
    <row r="292" s="80" customFormat="true" ht="13.8" hidden="false" customHeight="false" outlineLevel="0" collapsed="false"/>
    <row r="293" s="80" customFormat="true" ht="13.8" hidden="false" customHeight="false" outlineLevel="0" collapsed="false"/>
    <row r="294" s="80" customFormat="true" ht="13.8" hidden="false" customHeight="false" outlineLevel="0" collapsed="false"/>
    <row r="295" s="80" customFormat="true" ht="13.8" hidden="false" customHeight="false" outlineLevel="0" collapsed="false"/>
    <row r="296" s="80" customFormat="true" ht="13.8" hidden="false" customHeight="false" outlineLevel="0" collapsed="false"/>
    <row r="297" s="80" customFormat="true" ht="13.8" hidden="false" customHeight="false" outlineLevel="0" collapsed="false"/>
    <row r="298" s="80" customFormat="true" ht="13.8" hidden="false" customHeight="false" outlineLevel="0" collapsed="false"/>
    <row r="299" s="80" customFormat="true" ht="13.8" hidden="false" customHeight="false" outlineLevel="0" collapsed="false"/>
    <row r="300" s="80" customFormat="true" ht="13.8" hidden="false" customHeight="false" outlineLevel="0" collapsed="false"/>
    <row r="301" s="80" customFormat="true" ht="13.8" hidden="false" customHeight="false" outlineLevel="0" collapsed="false"/>
    <row r="302" s="80" customFormat="true" ht="13.8" hidden="false" customHeight="false" outlineLevel="0" collapsed="false"/>
    <row r="303" s="80" customFormat="true" ht="13.8" hidden="false" customHeight="false" outlineLevel="0" collapsed="false"/>
    <row r="304" s="80" customFormat="true" ht="13.8" hidden="false" customHeight="false" outlineLevel="0" collapsed="false"/>
    <row r="305" s="80" customFormat="true" ht="13.8" hidden="false" customHeight="false" outlineLevel="0" collapsed="false"/>
    <row r="306" s="80" customFormat="true" ht="13.8" hidden="false" customHeight="false" outlineLevel="0" collapsed="false"/>
    <row r="307" s="80" customFormat="true" ht="13.8" hidden="false" customHeight="false" outlineLevel="0" collapsed="false"/>
    <row r="308" s="80" customFormat="true" ht="13.8" hidden="false" customHeight="false" outlineLevel="0" collapsed="false"/>
    <row r="309" s="80" customFormat="true" ht="13.8" hidden="false" customHeight="false" outlineLevel="0" collapsed="false"/>
    <row r="310" s="80" customFormat="true" ht="13.8" hidden="false" customHeight="false" outlineLevel="0" collapsed="false"/>
    <row r="311" s="80" customFormat="true" ht="13.8" hidden="false" customHeight="false" outlineLevel="0" collapsed="false"/>
    <row r="312" s="80" customFormat="true" ht="13.8" hidden="false" customHeight="false" outlineLevel="0" collapsed="false"/>
    <row r="313" s="80" customFormat="true" ht="13.8" hidden="false" customHeight="false" outlineLevel="0" collapsed="false"/>
    <row r="314" s="80" customFormat="true" ht="13.8" hidden="false" customHeight="false" outlineLevel="0" collapsed="false"/>
    <row r="315" s="80" customFormat="true" ht="13.8" hidden="false" customHeight="false" outlineLevel="0" collapsed="false"/>
    <row r="316" s="80" customFormat="true" ht="13.8" hidden="false" customHeight="false" outlineLevel="0" collapsed="false"/>
    <row r="317" s="80" customFormat="true" ht="13.8" hidden="false" customHeight="false" outlineLevel="0" collapsed="false"/>
    <row r="318" s="80" customFormat="true" ht="13.8" hidden="false" customHeight="false" outlineLevel="0" collapsed="false"/>
    <row r="319" s="80" customFormat="true" ht="13.8" hidden="false" customHeight="false" outlineLevel="0" collapsed="false"/>
    <row r="320" s="80" customFormat="true" ht="13.8" hidden="false" customHeight="false" outlineLevel="0" collapsed="false"/>
    <row r="321" s="80" customFormat="true" ht="13.8" hidden="false" customHeight="false" outlineLevel="0" collapsed="false"/>
    <row r="322" s="80" customFormat="true" ht="13.8" hidden="false" customHeight="false" outlineLevel="0" collapsed="false"/>
    <row r="323" s="80" customFormat="true" ht="13.8" hidden="false" customHeight="false" outlineLevel="0" collapsed="false"/>
    <row r="324" s="80" customFormat="true" ht="13.8" hidden="false" customHeight="false" outlineLevel="0" collapsed="false"/>
    <row r="325" s="80" customFormat="true" ht="13.8" hidden="false" customHeight="false" outlineLevel="0" collapsed="false"/>
    <row r="326" s="80" customFormat="true" ht="13.8" hidden="false" customHeight="false" outlineLevel="0" collapsed="false"/>
    <row r="327" s="80" customFormat="true" ht="13.8" hidden="false" customHeight="false" outlineLevel="0" collapsed="false"/>
    <row r="328" s="80" customFormat="true" ht="13.8" hidden="false" customHeight="false" outlineLevel="0" collapsed="false"/>
  </sheetData>
  <mergeCells count="3">
    <mergeCell ref="A1:E1"/>
    <mergeCell ref="A2:E2"/>
    <mergeCell ref="A3:E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I28" activeCellId="0" sqref="I28"/>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K29" activeCellId="0" sqref="K29"/>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79" width="6.57"/>
    <col collapsed="false" customWidth="true" hidden="false" outlineLevel="0" max="2" min="2" style="80" width="57.71"/>
    <col collapsed="false" customWidth="false" hidden="false" outlineLevel="0" max="3" min="3" style="79" width="9.13"/>
    <col collapsed="false" customWidth="true" hidden="false" outlineLevel="0" max="4" min="4" style="81" width="13.43"/>
    <col collapsed="false" customWidth="true" hidden="false" outlineLevel="0" max="5" min="5" style="80" width="43.29"/>
    <col collapsed="false" customWidth="false" hidden="false" outlineLevel="0" max="1024" min="6" style="80" width="9.13"/>
  </cols>
  <sheetData>
    <row r="1" customFormat="false" ht="16.5" hidden="false" customHeight="false" outlineLevel="0" collapsed="false">
      <c r="A1" s="82"/>
      <c r="B1" s="82"/>
      <c r="C1" s="82"/>
      <c r="D1" s="82"/>
      <c r="E1" s="82"/>
    </row>
    <row r="2" customFormat="false" ht="15" hidden="false" customHeight="false" outlineLevel="0" collapsed="false">
      <c r="A2" s="83" t="s">
        <v>74</v>
      </c>
      <c r="B2" s="83"/>
      <c r="C2" s="83"/>
      <c r="D2" s="83"/>
      <c r="E2" s="83"/>
    </row>
    <row r="3" customFormat="false" ht="22.5" hidden="false" customHeight="true" outlineLevel="0" collapsed="false">
      <c r="A3" s="84" t="s">
        <v>75</v>
      </c>
      <c r="B3" s="84"/>
      <c r="C3" s="84"/>
      <c r="D3" s="84"/>
      <c r="E3" s="84"/>
    </row>
    <row r="4" customFormat="false" ht="15" hidden="false" customHeight="false" outlineLevel="0" collapsed="false">
      <c r="A4" s="85"/>
      <c r="B4" s="85"/>
      <c r="C4" s="85"/>
      <c r="D4" s="85"/>
      <c r="E4" s="86" t="s">
        <v>76</v>
      </c>
    </row>
    <row r="5" customFormat="false" ht="15" hidden="false" customHeight="false" outlineLevel="0" collapsed="false">
      <c r="A5" s="87"/>
      <c r="B5" s="88"/>
      <c r="C5" s="87"/>
      <c r="D5" s="89"/>
      <c r="E5" s="90" t="s">
        <v>77</v>
      </c>
    </row>
    <row r="6" customFormat="false" ht="15" hidden="false" customHeight="false" outlineLevel="0" collapsed="false">
      <c r="A6" s="87"/>
      <c r="B6" s="85" t="s">
        <v>7</v>
      </c>
      <c r="C6" s="91" t="s">
        <v>78</v>
      </c>
      <c r="D6" s="92" t="s">
        <v>79</v>
      </c>
      <c r="E6" s="90"/>
    </row>
    <row r="7" customFormat="false" ht="15" hidden="false" customHeight="false" outlineLevel="0" collapsed="false">
      <c r="A7" s="93"/>
      <c r="B7" s="94" t="s">
        <v>80</v>
      </c>
      <c r="C7" s="95"/>
      <c r="D7" s="95"/>
      <c r="E7" s="96"/>
    </row>
    <row r="8" customFormat="false" ht="15" hidden="false" customHeight="false" outlineLevel="0" collapsed="false">
      <c r="A8" s="85" t="n">
        <v>1</v>
      </c>
      <c r="B8" s="97" t="s">
        <v>81</v>
      </c>
      <c r="C8" s="85"/>
      <c r="D8" s="98" t="s">
        <v>31</v>
      </c>
      <c r="E8" s="97" t="s">
        <v>32</v>
      </c>
    </row>
    <row r="9" customFormat="false" ht="15" hidden="false" customHeight="false" outlineLevel="0" collapsed="false">
      <c r="A9" s="99"/>
      <c r="B9" s="100"/>
      <c r="C9" s="101"/>
      <c r="D9" s="102"/>
      <c r="E9" s="100" t="s">
        <v>82</v>
      </c>
    </row>
    <row r="10" customFormat="false" ht="15" hidden="false" customHeight="false" outlineLevel="0" collapsed="false">
      <c r="A10" s="103" t="s">
        <v>33</v>
      </c>
      <c r="B10" s="104" t="s">
        <v>83</v>
      </c>
      <c r="C10" s="105"/>
      <c r="D10" s="106" t="n">
        <v>2005.56</v>
      </c>
      <c r="E10" s="104" t="s">
        <v>84</v>
      </c>
    </row>
    <row r="11" customFormat="false" ht="15" hidden="false" customHeight="false" outlineLevel="0" collapsed="false">
      <c r="A11" s="103" t="s">
        <v>36</v>
      </c>
      <c r="B11" s="104" t="s">
        <v>85</v>
      </c>
      <c r="C11" s="99"/>
      <c r="D11" s="102"/>
      <c r="E11" s="100"/>
    </row>
    <row r="12" customFormat="false" ht="15" hidden="false" customHeight="false" outlineLevel="0" collapsed="false">
      <c r="A12" s="107"/>
      <c r="B12" s="108"/>
      <c r="C12" s="109"/>
      <c r="D12" s="110" t="n">
        <f aca="false">D10*C12</f>
        <v>0</v>
      </c>
      <c r="E12" s="108"/>
    </row>
    <row r="13" customFormat="false" ht="15" hidden="false" customHeight="false" outlineLevel="0" collapsed="false">
      <c r="A13" s="93" t="s">
        <v>86</v>
      </c>
      <c r="B13" s="111" t="s">
        <v>87</v>
      </c>
      <c r="C13" s="112"/>
      <c r="D13" s="113" t="n">
        <f aca="false">SUM(D10:D12)</f>
        <v>2005.56</v>
      </c>
      <c r="E13" s="114"/>
    </row>
    <row r="14" customFormat="false" ht="15" hidden="false" customHeight="false" outlineLevel="0" collapsed="false">
      <c r="A14" s="87"/>
      <c r="B14" s="88"/>
      <c r="C14" s="87"/>
      <c r="D14" s="89"/>
      <c r="E14" s="88"/>
    </row>
    <row r="15" customFormat="false" ht="15" hidden="false" customHeight="false" outlineLevel="0" collapsed="false">
      <c r="A15" s="115"/>
      <c r="B15" s="116" t="s">
        <v>88</v>
      </c>
      <c r="C15" s="117"/>
      <c r="D15" s="118"/>
      <c r="E15" s="119"/>
    </row>
    <row r="16" customFormat="false" ht="15" hidden="false" customHeight="false" outlineLevel="0" collapsed="false">
      <c r="A16" s="120"/>
      <c r="B16" s="121" t="s">
        <v>89</v>
      </c>
      <c r="C16" s="122" t="s">
        <v>30</v>
      </c>
      <c r="D16" s="123" t="s">
        <v>31</v>
      </c>
      <c r="E16" s="121" t="s">
        <v>32</v>
      </c>
    </row>
    <row r="17" customFormat="false" ht="15" hidden="false" customHeight="false" outlineLevel="0" collapsed="false">
      <c r="A17" s="124" t="s">
        <v>33</v>
      </c>
      <c r="B17" s="108" t="s">
        <v>90</v>
      </c>
      <c r="C17" s="125"/>
      <c r="D17" s="110" t="n">
        <f aca="false">((4*22)*4)-(D13*6%)</f>
        <v>231.6664</v>
      </c>
      <c r="E17" s="108" t="s">
        <v>91</v>
      </c>
      <c r="G17" s="80" t="n">
        <v>231.67</v>
      </c>
    </row>
    <row r="18" customFormat="false" ht="15" hidden="false" customHeight="false" outlineLevel="0" collapsed="false">
      <c r="A18" s="124" t="s">
        <v>36</v>
      </c>
      <c r="B18" s="108" t="s">
        <v>92</v>
      </c>
      <c r="C18" s="125" t="n">
        <v>0</v>
      </c>
      <c r="D18" s="110" t="n">
        <v>460.06</v>
      </c>
      <c r="E18" s="108" t="s">
        <v>93</v>
      </c>
      <c r="G18" s="80" t="n">
        <v>460.06</v>
      </c>
    </row>
    <row r="19" customFormat="false" ht="15" hidden="false" customHeight="false" outlineLevel="0" collapsed="false">
      <c r="A19" s="124" t="s">
        <v>43</v>
      </c>
      <c r="B19" s="108" t="s">
        <v>94</v>
      </c>
      <c r="C19" s="125" t="n">
        <v>0</v>
      </c>
      <c r="D19" s="110" t="n">
        <v>43.66</v>
      </c>
      <c r="E19" s="108"/>
      <c r="G19" s="80" t="n">
        <v>43.66</v>
      </c>
      <c r="H19" s="126"/>
    </row>
    <row r="20" customFormat="false" ht="15" hidden="false" customHeight="false" outlineLevel="0" collapsed="false">
      <c r="A20" s="124" t="s">
        <v>95</v>
      </c>
      <c r="B20" s="108" t="s">
        <v>96</v>
      </c>
      <c r="C20" s="125"/>
      <c r="D20" s="110" t="n">
        <v>5</v>
      </c>
      <c r="E20" s="108"/>
      <c r="G20" s="80" t="n">
        <v>5</v>
      </c>
    </row>
    <row r="21" customFormat="false" ht="15" hidden="false" customHeight="false" outlineLevel="0" collapsed="false">
      <c r="A21" s="127"/>
      <c r="B21" s="121" t="s">
        <v>97</v>
      </c>
      <c r="C21" s="128" t="n">
        <f aca="false">SUM(C17:C20)</f>
        <v>0</v>
      </c>
      <c r="D21" s="123" t="n">
        <f aca="false">SUM(D17:D20)</f>
        <v>740.3864</v>
      </c>
      <c r="E21" s="108"/>
    </row>
    <row r="22" customFormat="false" ht="15" hidden="false" customHeight="false" outlineLevel="0" collapsed="false">
      <c r="A22" s="87"/>
      <c r="B22" s="88"/>
      <c r="C22" s="87"/>
      <c r="D22" s="89"/>
      <c r="E22" s="88"/>
    </row>
    <row r="23" customFormat="false" ht="15" hidden="false" customHeight="false" outlineLevel="0" collapsed="false">
      <c r="A23" s="115"/>
      <c r="B23" s="116" t="s">
        <v>98</v>
      </c>
      <c r="C23" s="117"/>
      <c r="D23" s="118"/>
      <c r="E23" s="119"/>
    </row>
    <row r="24" customFormat="false" ht="15" hidden="false" customHeight="false" outlineLevel="0" collapsed="false">
      <c r="A24" s="120"/>
      <c r="B24" s="121" t="s">
        <v>99</v>
      </c>
      <c r="C24" s="122" t="s">
        <v>30</v>
      </c>
      <c r="D24" s="123" t="s">
        <v>31</v>
      </c>
      <c r="E24" s="121" t="s">
        <v>32</v>
      </c>
    </row>
    <row r="25" customFormat="false" ht="15" hidden="false" customHeight="false" outlineLevel="0" collapsed="false">
      <c r="A25" s="124" t="s">
        <v>33</v>
      </c>
      <c r="B25" s="108" t="s">
        <v>100</v>
      </c>
      <c r="C25" s="125" t="n">
        <v>0.2</v>
      </c>
      <c r="D25" s="110" t="n">
        <f aca="false">D13*C25</f>
        <v>401.112</v>
      </c>
      <c r="E25" s="108" t="s">
        <v>101</v>
      </c>
    </row>
    <row r="26" customFormat="false" ht="15" hidden="false" customHeight="false" outlineLevel="0" collapsed="false">
      <c r="A26" s="124" t="s">
        <v>36</v>
      </c>
      <c r="B26" s="108" t="s">
        <v>102</v>
      </c>
      <c r="C26" s="125" t="n">
        <v>0.08</v>
      </c>
      <c r="D26" s="110" t="n">
        <f aca="false">D$13*C26</f>
        <v>160.4448</v>
      </c>
      <c r="E26" s="108" t="s">
        <v>103</v>
      </c>
    </row>
    <row r="27" customFormat="false" ht="15" hidden="false" customHeight="false" outlineLevel="0" collapsed="false">
      <c r="A27" s="124" t="s">
        <v>43</v>
      </c>
      <c r="B27" s="108" t="s">
        <v>104</v>
      </c>
      <c r="C27" s="125" t="n">
        <v>0.025</v>
      </c>
      <c r="D27" s="110" t="n">
        <f aca="false">D$13*C27</f>
        <v>50.139</v>
      </c>
      <c r="E27" s="108" t="s">
        <v>105</v>
      </c>
    </row>
    <row r="28" customFormat="false" ht="15" hidden="false" customHeight="false" outlineLevel="0" collapsed="false">
      <c r="A28" s="124" t="s">
        <v>95</v>
      </c>
      <c r="B28" s="108" t="s">
        <v>106</v>
      </c>
      <c r="C28" s="125" t="n">
        <v>0.01</v>
      </c>
      <c r="D28" s="110" t="n">
        <f aca="false">D$13*C28</f>
        <v>20.0556</v>
      </c>
      <c r="E28" s="108" t="s">
        <v>107</v>
      </c>
    </row>
    <row r="29" customFormat="false" ht="15" hidden="false" customHeight="false" outlineLevel="0" collapsed="false">
      <c r="A29" s="124" t="s">
        <v>108</v>
      </c>
      <c r="B29" s="108" t="s">
        <v>109</v>
      </c>
      <c r="C29" s="125" t="n">
        <v>0.025</v>
      </c>
      <c r="D29" s="110" t="n">
        <f aca="false">D$13*C29</f>
        <v>50.139</v>
      </c>
      <c r="E29" s="108" t="s">
        <v>110</v>
      </c>
    </row>
    <row r="30" customFormat="false" ht="15" hidden="false" customHeight="false" outlineLevel="0" collapsed="false">
      <c r="A30" s="124" t="s">
        <v>111</v>
      </c>
      <c r="B30" s="108" t="s">
        <v>112</v>
      </c>
      <c r="C30" s="125" t="n">
        <v>0.002</v>
      </c>
      <c r="D30" s="110" t="n">
        <f aca="false">D$13*C30</f>
        <v>4.01112</v>
      </c>
      <c r="E30" s="108" t="s">
        <v>113</v>
      </c>
    </row>
    <row r="31" customFormat="false" ht="15" hidden="false" customHeight="false" outlineLevel="0" collapsed="false">
      <c r="A31" s="124" t="s">
        <v>114</v>
      </c>
      <c r="B31" s="108" t="s">
        <v>115</v>
      </c>
      <c r="C31" s="125" t="n">
        <v>0.006</v>
      </c>
      <c r="D31" s="110" t="n">
        <f aca="false">D$13*C31</f>
        <v>12.03336</v>
      </c>
      <c r="E31" s="108" t="s">
        <v>116</v>
      </c>
    </row>
    <row r="32" customFormat="false" ht="15" hidden="false" customHeight="false" outlineLevel="0" collapsed="false">
      <c r="A32" s="36" t="s">
        <v>117</v>
      </c>
      <c r="B32" s="60" t="s">
        <v>118</v>
      </c>
      <c r="C32" s="61" t="n">
        <v>0.01</v>
      </c>
      <c r="D32" s="58" t="n">
        <f aca="false">D$13*C32</f>
        <v>20.0556</v>
      </c>
      <c r="E32" s="60" t="s">
        <v>119</v>
      </c>
    </row>
    <row r="33" customFormat="false" ht="15" hidden="false" customHeight="false" outlineLevel="0" collapsed="false">
      <c r="A33" s="36"/>
      <c r="B33" s="64" t="s">
        <v>120</v>
      </c>
      <c r="C33" s="65" t="n">
        <f aca="false">SUM(C25:C32)</f>
        <v>0.358</v>
      </c>
      <c r="D33" s="66" t="n">
        <f aca="false">SUM(D25:D32)</f>
        <v>717.99048</v>
      </c>
      <c r="E33" s="60"/>
    </row>
    <row r="34" customFormat="false" ht="15" hidden="false" customHeight="false" outlineLevel="0" collapsed="false">
      <c r="A34" s="87"/>
      <c r="B34" s="88"/>
      <c r="C34" s="87"/>
      <c r="D34" s="89"/>
      <c r="E34" s="88"/>
    </row>
    <row r="35" customFormat="false" ht="15" hidden="false" customHeight="false" outlineLevel="0" collapsed="false">
      <c r="A35" s="115"/>
      <c r="B35" s="116" t="s">
        <v>121</v>
      </c>
      <c r="C35" s="117"/>
      <c r="D35" s="118"/>
      <c r="E35" s="119"/>
    </row>
    <row r="36" customFormat="false" ht="15" hidden="false" customHeight="false" outlineLevel="0" collapsed="false">
      <c r="A36" s="120"/>
      <c r="B36" s="121"/>
      <c r="C36" s="122" t="s">
        <v>30</v>
      </c>
      <c r="D36" s="123" t="s">
        <v>31</v>
      </c>
      <c r="E36" s="121" t="s">
        <v>32</v>
      </c>
    </row>
    <row r="37" customFormat="false" ht="15" hidden="false" customHeight="false" outlineLevel="0" collapsed="false">
      <c r="A37" s="124" t="s">
        <v>33</v>
      </c>
      <c r="B37" s="108" t="s">
        <v>122</v>
      </c>
      <c r="C37" s="125" t="n">
        <v>0.0833</v>
      </c>
      <c r="D37" s="110" t="n">
        <f aca="false">D$13*C37</f>
        <v>167.063148</v>
      </c>
      <c r="E37" s="108" t="s">
        <v>123</v>
      </c>
    </row>
    <row r="38" customFormat="false" ht="15" hidden="false" customHeight="false" outlineLevel="0" collapsed="false">
      <c r="A38" s="124" t="s">
        <v>36</v>
      </c>
      <c r="B38" s="129" t="s">
        <v>124</v>
      </c>
      <c r="C38" s="130" t="n">
        <v>0.0833</v>
      </c>
      <c r="D38" s="110" t="n">
        <f aca="false">D$13*C38</f>
        <v>167.063148</v>
      </c>
      <c r="E38" s="131" t="s">
        <v>125</v>
      </c>
    </row>
    <row r="39" customFormat="false" ht="15" hidden="false" customHeight="false" outlineLevel="0" collapsed="false">
      <c r="A39" s="124" t="s">
        <v>43</v>
      </c>
      <c r="B39" s="108" t="s">
        <v>126</v>
      </c>
      <c r="C39" s="125" t="n">
        <v>0.0278</v>
      </c>
      <c r="D39" s="110" t="n">
        <f aca="false">D$13*C39</f>
        <v>55.754568</v>
      </c>
      <c r="E39" s="108" t="s">
        <v>127</v>
      </c>
    </row>
    <row r="40" customFormat="false" ht="15" hidden="false" customHeight="false" outlineLevel="0" collapsed="false">
      <c r="A40" s="132"/>
      <c r="B40" s="133" t="s">
        <v>128</v>
      </c>
      <c r="C40" s="134" t="n">
        <f aca="false">SUM(C37:C39)</f>
        <v>0.1944</v>
      </c>
      <c r="D40" s="135" t="n">
        <f aca="false">SUM(D37:D39)</f>
        <v>389.880864</v>
      </c>
      <c r="E40" s="100"/>
    </row>
    <row r="41" customFormat="false" ht="15" hidden="false" customHeight="false" outlineLevel="0" collapsed="false">
      <c r="A41" s="136"/>
      <c r="B41" s="100"/>
      <c r="C41" s="137"/>
      <c r="D41" s="102"/>
      <c r="E41" s="138" t="s">
        <v>129</v>
      </c>
    </row>
    <row r="42" customFormat="false" ht="15" hidden="false" customHeight="false" outlineLevel="0" collapsed="false">
      <c r="A42" s="139" t="s">
        <v>43</v>
      </c>
      <c r="B42" s="32" t="s">
        <v>130</v>
      </c>
      <c r="C42" s="33" t="n">
        <f aca="false">C40*C33</f>
        <v>0.0695952</v>
      </c>
      <c r="D42" s="34" t="n">
        <f aca="false">D$13*C42</f>
        <v>139.577349312</v>
      </c>
      <c r="E42" s="140" t="s">
        <v>131</v>
      </c>
    </row>
    <row r="43" customFormat="false" ht="15" hidden="false" customHeight="false" outlineLevel="0" collapsed="false">
      <c r="A43" s="141"/>
      <c r="B43" s="142" t="s">
        <v>132</v>
      </c>
      <c r="C43" s="143" t="n">
        <f aca="false">SUM(C40:C42)</f>
        <v>0.2639952</v>
      </c>
      <c r="D43" s="144" t="n">
        <f aca="false">SUM(D40:D42)</f>
        <v>529.458213312</v>
      </c>
      <c r="E43" s="60"/>
    </row>
    <row r="44" customFormat="false" ht="15" hidden="false" customHeight="false" outlineLevel="0" collapsed="false">
      <c r="A44" s="87"/>
      <c r="B44" s="88"/>
      <c r="C44" s="145"/>
      <c r="D44" s="89"/>
      <c r="E44" s="88"/>
    </row>
    <row r="45" customFormat="false" ht="15" hidden="false" customHeight="false" outlineLevel="0" collapsed="false">
      <c r="A45" s="21"/>
      <c r="B45" s="22" t="s">
        <v>133</v>
      </c>
      <c r="C45" s="23"/>
      <c r="D45" s="24"/>
      <c r="E45" s="25"/>
    </row>
    <row r="46" customFormat="false" ht="15" hidden="false" customHeight="false" outlineLevel="0" collapsed="false">
      <c r="A46" s="37"/>
      <c r="B46" s="38"/>
      <c r="C46" s="146" t="s">
        <v>30</v>
      </c>
      <c r="D46" s="40" t="s">
        <v>31</v>
      </c>
      <c r="E46" s="38" t="s">
        <v>32</v>
      </c>
    </row>
    <row r="47" customFormat="false" ht="15" hidden="false" customHeight="false" outlineLevel="0" collapsed="false">
      <c r="A47" s="147" t="s">
        <v>33</v>
      </c>
      <c r="B47" s="148" t="s">
        <v>134</v>
      </c>
      <c r="C47" s="67" t="n">
        <v>0.0007</v>
      </c>
      <c r="D47" s="149" t="n">
        <f aca="false">D$13*C47</f>
        <v>1.403892</v>
      </c>
      <c r="E47" s="148" t="s">
        <v>135</v>
      </c>
    </row>
    <row r="48" customFormat="false" ht="15" hidden="false" customHeight="false" outlineLevel="0" collapsed="false">
      <c r="A48" s="150"/>
      <c r="B48" s="62"/>
      <c r="C48" s="39"/>
      <c r="D48" s="68"/>
      <c r="E48" s="62" t="s">
        <v>136</v>
      </c>
    </row>
    <row r="49" customFormat="false" ht="15" hidden="false" customHeight="false" outlineLevel="0" collapsed="false">
      <c r="A49" s="31"/>
      <c r="B49" s="32"/>
      <c r="C49" s="33"/>
      <c r="D49" s="34"/>
      <c r="E49" s="32" t="s">
        <v>137</v>
      </c>
    </row>
    <row r="50" customFormat="false" ht="15" hidden="false" customHeight="false" outlineLevel="0" collapsed="false">
      <c r="A50" s="151"/>
      <c r="B50" s="152" t="s">
        <v>128</v>
      </c>
      <c r="C50" s="153" t="n">
        <f aca="false">SUM(C47:C49)</f>
        <v>0.0007</v>
      </c>
      <c r="D50" s="154" t="n">
        <f aca="false">SUM(D47:D49)</f>
        <v>1.403892</v>
      </c>
      <c r="E50" s="62"/>
    </row>
    <row r="51" customFormat="false" ht="15" hidden="false" customHeight="false" outlineLevel="0" collapsed="false">
      <c r="A51" s="155"/>
      <c r="B51" s="156"/>
      <c r="C51" s="67"/>
      <c r="D51" s="149"/>
      <c r="E51" s="157" t="s">
        <v>129</v>
      </c>
    </row>
    <row r="52" customFormat="false" ht="15" hidden="false" customHeight="false" outlineLevel="0" collapsed="false">
      <c r="A52" s="139" t="s">
        <v>36</v>
      </c>
      <c r="B52" s="158" t="s">
        <v>130</v>
      </c>
      <c r="C52" s="33" t="n">
        <f aca="false">C50*C33</f>
        <v>0.0002506</v>
      </c>
      <c r="D52" s="34" t="n">
        <f aca="false">D$13*C52</f>
        <v>0.502593336</v>
      </c>
      <c r="E52" s="140"/>
    </row>
    <row r="53" customFormat="false" ht="15" hidden="false" customHeight="false" outlineLevel="0" collapsed="false">
      <c r="A53" s="159"/>
      <c r="B53" s="142" t="s">
        <v>138</v>
      </c>
      <c r="C53" s="143" t="n">
        <f aca="false">SUM(C50:C52)</f>
        <v>0.0009506</v>
      </c>
      <c r="D53" s="144" t="n">
        <f aca="false">SUM(D50:D52)</f>
        <v>1.906485336</v>
      </c>
      <c r="E53" s="60"/>
    </row>
    <row r="54" customFormat="false" ht="15" hidden="false" customHeight="false" outlineLevel="0" collapsed="false">
      <c r="A54" s="87"/>
      <c r="B54" s="88"/>
      <c r="C54" s="87"/>
      <c r="D54" s="89"/>
      <c r="E54" s="88"/>
    </row>
    <row r="55" customFormat="false" ht="15" hidden="false" customHeight="false" outlineLevel="0" collapsed="false">
      <c r="A55" s="21"/>
      <c r="B55" s="22" t="s">
        <v>139</v>
      </c>
      <c r="C55" s="23"/>
      <c r="D55" s="24"/>
      <c r="E55" s="25"/>
    </row>
    <row r="56" customFormat="false" ht="15" hidden="false" customHeight="false" outlineLevel="0" collapsed="false">
      <c r="A56" s="21"/>
      <c r="B56" s="38"/>
      <c r="C56" s="160" t="s">
        <v>30</v>
      </c>
      <c r="D56" s="57" t="s">
        <v>31</v>
      </c>
      <c r="E56" s="27" t="s">
        <v>32</v>
      </c>
    </row>
    <row r="57" customFormat="false" ht="15" hidden="false" customHeight="false" outlineLevel="0" collapsed="false">
      <c r="A57" s="155"/>
      <c r="B57" s="148"/>
      <c r="C57" s="147"/>
      <c r="D57" s="161"/>
      <c r="E57" s="162" t="s">
        <v>140</v>
      </c>
    </row>
    <row r="58" customFormat="false" ht="15" hidden="false" customHeight="false" outlineLevel="0" collapsed="false">
      <c r="A58" s="163" t="s">
        <v>33</v>
      </c>
      <c r="B58" s="62" t="s">
        <v>141</v>
      </c>
      <c r="C58" s="39" t="n">
        <f aca="false">5%*8.33%</f>
        <v>0.004165</v>
      </c>
      <c r="D58" s="164" t="n">
        <f aca="false">D$13*C58</f>
        <v>8.3531574</v>
      </c>
      <c r="E58" s="162" t="s">
        <v>142</v>
      </c>
    </row>
    <row r="59" customFormat="false" ht="15" hidden="false" customHeight="false" outlineLevel="0" collapsed="false">
      <c r="A59" s="139"/>
      <c r="B59" s="32"/>
      <c r="C59" s="33"/>
      <c r="D59" s="165"/>
      <c r="E59" s="140" t="s">
        <v>143</v>
      </c>
    </row>
    <row r="60" customFormat="false" ht="15" hidden="false" customHeight="false" outlineLevel="0" collapsed="false">
      <c r="A60" s="150"/>
      <c r="B60" s="62"/>
      <c r="C60" s="39"/>
      <c r="D60" s="68"/>
      <c r="E60" s="157" t="s">
        <v>144</v>
      </c>
    </row>
    <row r="61" customFormat="false" ht="15" hidden="false" customHeight="false" outlineLevel="0" collapsed="false">
      <c r="A61" s="31" t="s">
        <v>36</v>
      </c>
      <c r="B61" s="32" t="s">
        <v>145</v>
      </c>
      <c r="C61" s="33" t="n">
        <f aca="false">C58*8%</f>
        <v>0.0003332</v>
      </c>
      <c r="D61" s="34" t="n">
        <f aca="false">D$13*C61</f>
        <v>0.668252592</v>
      </c>
      <c r="E61" s="140" t="s">
        <v>146</v>
      </c>
    </row>
    <row r="62" customFormat="false" ht="15" hidden="false" customHeight="false" outlineLevel="0" collapsed="false">
      <c r="A62" s="147"/>
      <c r="B62" s="148" t="s">
        <v>147</v>
      </c>
      <c r="C62" s="67"/>
      <c r="D62" s="149"/>
      <c r="E62" s="148" t="s">
        <v>148</v>
      </c>
    </row>
    <row r="63" customFormat="false" ht="15" hidden="false" customHeight="false" outlineLevel="0" collapsed="false">
      <c r="A63" s="31" t="s">
        <v>43</v>
      </c>
      <c r="B63" s="32" t="s">
        <v>149</v>
      </c>
      <c r="C63" s="33" t="n">
        <v>0.02</v>
      </c>
      <c r="D63" s="34" t="n">
        <f aca="false">D$13*C63</f>
        <v>40.1112</v>
      </c>
      <c r="E63" s="32"/>
    </row>
    <row r="64" customFormat="false" ht="15" hidden="false" customHeight="false" outlineLevel="0" collapsed="false">
      <c r="A64" s="147"/>
      <c r="B64" s="148"/>
      <c r="C64" s="166"/>
      <c r="D64" s="149"/>
      <c r="E64" s="157" t="s">
        <v>150</v>
      </c>
    </row>
    <row r="65" customFormat="false" ht="15" hidden="false" customHeight="false" outlineLevel="0" collapsed="false">
      <c r="A65" s="150" t="s">
        <v>95</v>
      </c>
      <c r="B65" s="62" t="s">
        <v>151</v>
      </c>
      <c r="C65" s="167" t="n">
        <f aca="false">(7/30)/12</f>
        <v>0.0194444444444444</v>
      </c>
      <c r="D65" s="68" t="n">
        <f aca="false">D$13*C65</f>
        <v>38.997</v>
      </c>
      <c r="E65" s="162" t="s">
        <v>152</v>
      </c>
    </row>
    <row r="66" customFormat="false" ht="15" hidden="false" customHeight="false" outlineLevel="0" collapsed="false">
      <c r="A66" s="31"/>
      <c r="B66" s="62"/>
      <c r="C66" s="168"/>
      <c r="D66" s="34"/>
      <c r="E66" s="162" t="s">
        <v>153</v>
      </c>
    </row>
    <row r="67" customFormat="false" ht="15" hidden="false" customHeight="false" outlineLevel="0" collapsed="false">
      <c r="A67" s="163" t="s">
        <v>108</v>
      </c>
      <c r="B67" s="148" t="s">
        <v>130</v>
      </c>
      <c r="C67" s="169" t="n">
        <f aca="false">C65*C33</f>
        <v>0.00696111111111111</v>
      </c>
      <c r="D67" s="68" t="n">
        <f aca="false">D$13*C67</f>
        <v>13.960926</v>
      </c>
      <c r="E67" s="148" t="s">
        <v>154</v>
      </c>
    </row>
    <row r="68" customFormat="false" ht="15" hidden="false" customHeight="false" outlineLevel="0" collapsed="false">
      <c r="A68" s="163"/>
      <c r="B68" s="32"/>
      <c r="C68" s="169"/>
      <c r="D68" s="170"/>
      <c r="E68" s="32" t="s">
        <v>155</v>
      </c>
    </row>
    <row r="69" customFormat="false" ht="15" hidden="false" customHeight="false" outlineLevel="0" collapsed="false">
      <c r="A69" s="147"/>
      <c r="B69" s="148" t="s">
        <v>147</v>
      </c>
      <c r="C69" s="67"/>
      <c r="D69" s="149"/>
      <c r="E69" s="62" t="s">
        <v>148</v>
      </c>
    </row>
    <row r="70" customFormat="false" ht="15" hidden="false" customHeight="false" outlineLevel="0" collapsed="false">
      <c r="A70" s="31" t="s">
        <v>111</v>
      </c>
      <c r="B70" s="32" t="s">
        <v>156</v>
      </c>
      <c r="C70" s="33" t="n">
        <v>0.02</v>
      </c>
      <c r="D70" s="34" t="n">
        <f aca="false">D$13*C70</f>
        <v>40.1112</v>
      </c>
      <c r="E70" s="32"/>
    </row>
    <row r="71" customFormat="false" ht="15" hidden="false" customHeight="false" outlineLevel="0" collapsed="false">
      <c r="A71" s="63"/>
      <c r="B71" s="64" t="s">
        <v>157</v>
      </c>
      <c r="C71" s="65" t="n">
        <f aca="false">SUM(C58:C70)</f>
        <v>0.0709037555555556</v>
      </c>
      <c r="D71" s="66" t="n">
        <f aca="false">SUM(D58:D70)</f>
        <v>142.201735992</v>
      </c>
      <c r="E71" s="60"/>
    </row>
    <row r="72" customFormat="false" ht="15" hidden="false" customHeight="false" outlineLevel="0" collapsed="false">
      <c r="A72" s="87"/>
      <c r="B72" s="88"/>
      <c r="C72" s="145"/>
      <c r="D72" s="89"/>
      <c r="E72" s="88"/>
    </row>
    <row r="73" customFormat="false" ht="15" hidden="false" customHeight="false" outlineLevel="0" collapsed="false">
      <c r="A73" s="21"/>
      <c r="B73" s="22" t="s">
        <v>158</v>
      </c>
      <c r="C73" s="23"/>
      <c r="D73" s="24"/>
      <c r="E73" s="25"/>
    </row>
    <row r="74" customFormat="false" ht="15" hidden="false" customHeight="false" outlineLevel="0" collapsed="false">
      <c r="A74" s="171"/>
      <c r="B74" s="30"/>
      <c r="C74" s="172" t="s">
        <v>30</v>
      </c>
      <c r="D74" s="57" t="s">
        <v>31</v>
      </c>
      <c r="E74" s="30" t="s">
        <v>32</v>
      </c>
    </row>
    <row r="75" customFormat="false" ht="15" hidden="false" customHeight="false" outlineLevel="0" collapsed="false">
      <c r="A75" s="147"/>
      <c r="B75" s="148"/>
      <c r="C75" s="147"/>
      <c r="D75" s="149"/>
      <c r="E75" s="148" t="s">
        <v>159</v>
      </c>
    </row>
    <row r="76" customFormat="false" ht="15" hidden="false" customHeight="false" outlineLevel="0" collapsed="false">
      <c r="A76" s="150" t="s">
        <v>33</v>
      </c>
      <c r="B76" s="62" t="s">
        <v>160</v>
      </c>
      <c r="C76" s="39" t="n">
        <f aca="false">(5/30)/12</f>
        <v>0.0138888888888889</v>
      </c>
      <c r="D76" s="68" t="n">
        <f aca="false">D$13*C76</f>
        <v>27.855</v>
      </c>
      <c r="E76" s="162" t="s">
        <v>161</v>
      </c>
    </row>
    <row r="77" customFormat="false" ht="15" hidden="false" customHeight="false" outlineLevel="0" collapsed="false">
      <c r="A77" s="155"/>
      <c r="B77" s="148"/>
      <c r="C77" s="173"/>
      <c r="D77" s="149"/>
      <c r="E77" s="148" t="s">
        <v>162</v>
      </c>
    </row>
    <row r="78" customFormat="false" ht="15" hidden="false" customHeight="false" outlineLevel="0" collapsed="false">
      <c r="A78" s="163" t="s">
        <v>36</v>
      </c>
      <c r="B78" s="62" t="s">
        <v>163</v>
      </c>
      <c r="C78" s="169" t="n">
        <v>0.00021</v>
      </c>
      <c r="D78" s="68" t="n">
        <f aca="false">D$13*C78</f>
        <v>0.4211676</v>
      </c>
      <c r="E78" s="62" t="s">
        <v>164</v>
      </c>
    </row>
    <row r="79" customFormat="false" ht="15" hidden="false" customHeight="false" outlineLevel="0" collapsed="false">
      <c r="A79" s="139"/>
      <c r="B79" s="32"/>
      <c r="C79" s="174"/>
      <c r="D79" s="34"/>
      <c r="E79" s="32" t="s">
        <v>165</v>
      </c>
    </row>
    <row r="80" customFormat="false" ht="15" hidden="false" customHeight="false" outlineLevel="0" collapsed="false">
      <c r="A80" s="150"/>
      <c r="B80" s="62"/>
      <c r="C80" s="167"/>
      <c r="D80" s="68"/>
      <c r="E80" s="52" t="s">
        <v>166</v>
      </c>
    </row>
    <row r="81" customFormat="false" ht="15" hidden="false" customHeight="false" outlineLevel="0" collapsed="false">
      <c r="A81" s="150" t="s">
        <v>43</v>
      </c>
      <c r="B81" s="62" t="s">
        <v>167</v>
      </c>
      <c r="C81" s="167" t="n">
        <f aca="false">(3/30)/12</f>
        <v>0.00833333333333333</v>
      </c>
      <c r="D81" s="68" t="n">
        <f aca="false">D$13*C81</f>
        <v>16.713</v>
      </c>
      <c r="E81" s="162" t="s">
        <v>168</v>
      </c>
    </row>
    <row r="82" customFormat="false" ht="15" hidden="false" customHeight="false" outlineLevel="0" collapsed="false">
      <c r="A82" s="31"/>
      <c r="B82" s="62"/>
      <c r="C82" s="168"/>
      <c r="D82" s="34"/>
      <c r="E82" s="162" t="s">
        <v>169</v>
      </c>
    </row>
    <row r="83" customFormat="false" ht="15" hidden="false" customHeight="false" outlineLevel="0" collapsed="false">
      <c r="A83" s="163" t="s">
        <v>95</v>
      </c>
      <c r="B83" s="148" t="s">
        <v>170</v>
      </c>
      <c r="C83" s="169" t="n">
        <f aca="false">(15/30)/12*0.1</f>
        <v>0.00416666666666667</v>
      </c>
      <c r="D83" s="68" t="n">
        <f aca="false">D$13*C83</f>
        <v>8.3565</v>
      </c>
      <c r="E83" s="148" t="s">
        <v>171</v>
      </c>
    </row>
    <row r="84" customFormat="false" ht="15" hidden="false" customHeight="false" outlineLevel="0" collapsed="false">
      <c r="A84" s="163"/>
      <c r="B84" s="32"/>
      <c r="C84" s="169"/>
      <c r="D84" s="170"/>
      <c r="E84" s="32" t="s">
        <v>172</v>
      </c>
    </row>
    <row r="85" customFormat="false" ht="15" hidden="false" customHeight="false" outlineLevel="0" collapsed="false">
      <c r="A85" s="63"/>
      <c r="B85" s="64" t="s">
        <v>49</v>
      </c>
      <c r="C85" s="65" t="n">
        <f aca="false">SUM(C76:C84)</f>
        <v>0.0265988888888889</v>
      </c>
      <c r="D85" s="66" t="n">
        <f aca="false">SUM(D76:D84)</f>
        <v>53.3456676</v>
      </c>
      <c r="E85" s="60"/>
    </row>
    <row r="86" customFormat="false" ht="15" hidden="false" customHeight="false" outlineLevel="0" collapsed="false">
      <c r="A86" s="36" t="s">
        <v>108</v>
      </c>
      <c r="B86" s="60" t="s">
        <v>173</v>
      </c>
      <c r="C86" s="67" t="n">
        <f aca="false">C85*C33</f>
        <v>0.00952240222222222</v>
      </c>
      <c r="D86" s="68" t="n">
        <f aca="false">D$13*C86</f>
        <v>19.0977490008</v>
      </c>
      <c r="E86" s="148" t="s">
        <v>174</v>
      </c>
    </row>
    <row r="87" customFormat="false" ht="15" hidden="false" customHeight="false" outlineLevel="0" collapsed="false">
      <c r="A87" s="175"/>
      <c r="B87" s="176" t="s">
        <v>175</v>
      </c>
      <c r="C87" s="175"/>
      <c r="D87" s="177" t="n">
        <f aca="false">SUM(D85:D86)</f>
        <v>72.4434166008</v>
      </c>
      <c r="E87" s="32" t="s">
        <v>176</v>
      </c>
    </row>
    <row r="88" customFormat="false" ht="15" hidden="false" customHeight="false" outlineLevel="0" collapsed="false">
      <c r="A88" s="178"/>
      <c r="B88" s="179"/>
      <c r="C88" s="178"/>
      <c r="D88" s="180"/>
      <c r="E88" s="181"/>
    </row>
    <row r="89" customFormat="false" ht="15" hidden="false" customHeight="false" outlineLevel="0" collapsed="false">
      <c r="A89" s="36"/>
      <c r="B89" s="64" t="s">
        <v>177</v>
      </c>
      <c r="C89" s="65"/>
      <c r="D89" s="66" t="n">
        <f aca="false">D87+D71+D53+D43+D33+D21+D13</f>
        <v>4209.9467312408</v>
      </c>
      <c r="E89" s="60"/>
    </row>
    <row r="90" customFormat="false" ht="15" hidden="false" customHeight="false" outlineLevel="0" collapsed="false">
      <c r="A90" s="43"/>
      <c r="B90" s="44"/>
      <c r="C90" s="182"/>
      <c r="D90" s="46"/>
      <c r="E90" s="52"/>
    </row>
    <row r="91" customFormat="false" ht="15.75" hidden="false" customHeight="false" outlineLevel="0" collapsed="false">
      <c r="A91" s="43"/>
      <c r="B91" s="64" t="s">
        <v>178</v>
      </c>
      <c r="C91" s="65"/>
      <c r="D91" s="183" t="s">
        <v>179</v>
      </c>
      <c r="E91" s="184" t="n">
        <f aca="false">D89*D91</f>
        <v>4209.9467312408</v>
      </c>
    </row>
    <row r="92" customFormat="false" ht="15" hidden="false" customHeight="false" outlineLevel="0" collapsed="false">
      <c r="A92" s="87"/>
      <c r="B92" s="88"/>
      <c r="C92" s="87"/>
      <c r="D92" s="89"/>
      <c r="E92" s="88"/>
    </row>
    <row r="93" customFormat="false" ht="15" hidden="false" customHeight="false" outlineLevel="0" collapsed="false">
      <c r="A93" s="21"/>
      <c r="B93" s="22" t="s">
        <v>29</v>
      </c>
      <c r="C93" s="23"/>
      <c r="D93" s="24"/>
      <c r="E93" s="25"/>
    </row>
    <row r="94" customFormat="false" ht="15" hidden="false" customHeight="false" outlineLevel="0" collapsed="false">
      <c r="A94" s="26"/>
      <c r="B94" s="27"/>
      <c r="C94" s="28" t="s">
        <v>30</v>
      </c>
      <c r="D94" s="29" t="s">
        <v>31</v>
      </c>
      <c r="E94" s="30" t="s">
        <v>32</v>
      </c>
    </row>
    <row r="95" customFormat="false" ht="12.8" hidden="false" customHeight="false" outlineLevel="0" collapsed="false">
      <c r="A95" s="31" t="s">
        <v>33</v>
      </c>
      <c r="B95" s="32" t="s">
        <v>34</v>
      </c>
      <c r="C95" s="33" t="n">
        <v>0.0137</v>
      </c>
      <c r="D95" s="34" t="n">
        <f aca="false">E91*C95</f>
        <v>57.676270217999</v>
      </c>
      <c r="E95" s="35" t="s">
        <v>35</v>
      </c>
    </row>
    <row r="96" customFormat="false" ht="12.8" hidden="false" customHeight="false" outlineLevel="0" collapsed="false">
      <c r="A96" s="36" t="s">
        <v>36</v>
      </c>
      <c r="B96" s="32" t="s">
        <v>37</v>
      </c>
      <c r="C96" s="33" t="n">
        <v>0.01</v>
      </c>
      <c r="D96" s="58" t="n">
        <f aca="false">(E91+D95)*C96</f>
        <v>42.676230014588</v>
      </c>
      <c r="E96" s="35" t="s">
        <v>38</v>
      </c>
    </row>
    <row r="97" customFormat="false" ht="15" hidden="false" customHeight="false" outlineLevel="0" collapsed="false">
      <c r="A97" s="147"/>
      <c r="B97" s="38" t="s">
        <v>39</v>
      </c>
      <c r="C97" s="39"/>
      <c r="D97" s="40" t="n">
        <f aca="false">SUM(D95:D96)</f>
        <v>100.352500232587</v>
      </c>
      <c r="E97" s="41"/>
    </row>
    <row r="98" customFormat="false" ht="15" hidden="false" customHeight="false" outlineLevel="0" collapsed="false">
      <c r="A98" s="141" t="s">
        <v>180</v>
      </c>
      <c r="B98" s="185" t="s">
        <v>181</v>
      </c>
      <c r="C98" s="186"/>
      <c r="D98" s="187"/>
      <c r="E98" s="188"/>
    </row>
    <row r="99" customFormat="false" ht="15" hidden="false" customHeight="false" outlineLevel="0" collapsed="false">
      <c r="A99" s="43"/>
      <c r="B99" s="44"/>
      <c r="C99" s="45"/>
      <c r="D99" s="46"/>
      <c r="E99" s="47"/>
    </row>
    <row r="100" customFormat="false" ht="15" hidden="false" customHeight="false" outlineLevel="0" collapsed="false">
      <c r="A100" s="48"/>
      <c r="B100" s="49" t="s">
        <v>41</v>
      </c>
      <c r="C100" s="50"/>
      <c r="D100" s="29" t="n">
        <f aca="false">(D97+E91)/(1-6.65%)</f>
        <v>4617.35322064637</v>
      </c>
      <c r="E100" s="51"/>
    </row>
    <row r="101" customFormat="false" ht="15" hidden="false" customHeight="false" outlineLevel="0" collapsed="false">
      <c r="A101" s="87"/>
      <c r="B101" s="88"/>
      <c r="C101" s="145"/>
      <c r="D101" s="89"/>
      <c r="E101" s="189"/>
    </row>
    <row r="102" customFormat="false" ht="15" hidden="false" customHeight="false" outlineLevel="0" collapsed="false">
      <c r="A102" s="21"/>
      <c r="B102" s="22" t="s">
        <v>42</v>
      </c>
      <c r="C102" s="54"/>
      <c r="D102" s="55"/>
      <c r="E102" s="56"/>
    </row>
    <row r="103" customFormat="false" ht="15" hidden="false" customHeight="false" outlineLevel="0" collapsed="false">
      <c r="A103" s="26"/>
      <c r="B103" s="27"/>
      <c r="C103" s="28" t="s">
        <v>30</v>
      </c>
      <c r="D103" s="57" t="s">
        <v>31</v>
      </c>
      <c r="E103" s="30" t="s">
        <v>32</v>
      </c>
    </row>
    <row r="104" customFormat="false" ht="15" hidden="false" customHeight="false" outlineLevel="0" collapsed="false">
      <c r="A104" s="31" t="s">
        <v>43</v>
      </c>
      <c r="B104" s="32" t="s">
        <v>44</v>
      </c>
      <c r="C104" s="33"/>
      <c r="D104" s="58"/>
      <c r="E104" s="59" t="s">
        <v>45</v>
      </c>
    </row>
    <row r="105" customFormat="false" ht="15" hidden="false" customHeight="false" outlineLevel="0" collapsed="false">
      <c r="A105" s="36"/>
      <c r="B105" s="60" t="s">
        <v>46</v>
      </c>
      <c r="C105" s="61" t="n">
        <v>0.0065</v>
      </c>
      <c r="D105" s="58" t="n">
        <f aca="false">$D$100*C105</f>
        <v>30.0127959342014</v>
      </c>
      <c r="E105" s="62"/>
    </row>
    <row r="106" customFormat="false" ht="15" hidden="false" customHeight="false" outlineLevel="0" collapsed="false">
      <c r="A106" s="36"/>
      <c r="B106" s="60" t="s">
        <v>47</v>
      </c>
      <c r="C106" s="61" t="n">
        <v>0.03</v>
      </c>
      <c r="D106" s="58" t="n">
        <f aca="false">$D$100*C106</f>
        <v>138.520596619391</v>
      </c>
      <c r="E106" s="62"/>
    </row>
    <row r="107" customFormat="false" ht="15" hidden="false" customHeight="false" outlineLevel="0" collapsed="false">
      <c r="A107" s="36"/>
      <c r="B107" s="60" t="s">
        <v>48</v>
      </c>
      <c r="C107" s="61" t="n">
        <v>0.03</v>
      </c>
      <c r="D107" s="58" t="n">
        <f aca="false">$D$100*C107</f>
        <v>138.520596619391</v>
      </c>
      <c r="E107" s="62"/>
    </row>
    <row r="108" customFormat="false" ht="15" hidden="false" customHeight="false" outlineLevel="0" collapsed="false">
      <c r="A108" s="36"/>
      <c r="B108" s="60"/>
      <c r="C108" s="61" t="n">
        <v>0</v>
      </c>
      <c r="D108" s="58"/>
      <c r="E108" s="62"/>
    </row>
    <row r="109" customFormat="false" ht="15" hidden="false" customHeight="false" outlineLevel="0" collapsed="false">
      <c r="A109" s="63"/>
      <c r="B109" s="64" t="s">
        <v>49</v>
      </c>
      <c r="C109" s="65" t="n">
        <f aca="false">SUM(C105:C108)</f>
        <v>0.0665</v>
      </c>
      <c r="D109" s="66" t="n">
        <f aca="false">SUM(D105:D108)</f>
        <v>307.053989172984</v>
      </c>
      <c r="E109" s="32"/>
    </row>
    <row r="110" customFormat="false" ht="15" hidden="false" customHeight="false" outlineLevel="0" collapsed="false">
      <c r="A110" s="36"/>
      <c r="B110" s="60"/>
      <c r="C110" s="67"/>
      <c r="D110" s="68"/>
      <c r="E110" s="60"/>
    </row>
    <row r="111" customFormat="false" ht="15" hidden="false" customHeight="false" outlineLevel="0" collapsed="false">
      <c r="A111" s="36"/>
      <c r="B111" s="64" t="s">
        <v>50</v>
      </c>
      <c r="C111" s="36"/>
      <c r="D111" s="66" t="n">
        <f aca="false">D109+D100</f>
        <v>4924.40720981935</v>
      </c>
      <c r="E111" s="60"/>
    </row>
    <row r="112" customFormat="false" ht="15" hidden="false" customHeight="false" outlineLevel="0" collapsed="false">
      <c r="A112" s="36"/>
      <c r="B112" s="64"/>
      <c r="C112" s="36"/>
      <c r="D112" s="66"/>
      <c r="E112" s="60"/>
    </row>
    <row r="113" customFormat="false" ht="15" hidden="false" customHeight="false" outlineLevel="0" collapsed="false">
      <c r="A113" s="36"/>
      <c r="B113" s="64"/>
      <c r="C113" s="36"/>
      <c r="D113" s="66"/>
      <c r="E113" s="60"/>
    </row>
    <row r="114" customFormat="false" ht="15" hidden="false" customHeight="false" outlineLevel="0" collapsed="false">
      <c r="A114" s="36"/>
      <c r="B114" s="64" t="s">
        <v>51</v>
      </c>
      <c r="C114" s="36" t="n">
        <v>12</v>
      </c>
      <c r="D114" s="66" t="n">
        <f aca="false">D111*C114</f>
        <v>59092.8865178322</v>
      </c>
      <c r="E114" s="60"/>
    </row>
    <row r="115" s="80" customFormat="true" ht="9" hidden="false" customHeight="false" outlineLevel="0" collapsed="false"/>
    <row r="116" s="80" customFormat="true" ht="9" hidden="false" customHeight="false" outlineLevel="0" collapsed="false"/>
    <row r="117" s="80" customFormat="true" ht="15.75" hidden="false" customHeight="false" outlineLevel="0" collapsed="false">
      <c r="B117" s="190" t="s">
        <v>182</v>
      </c>
    </row>
    <row r="118" s="80" customFormat="true" ht="9" hidden="false" customHeight="false" outlineLevel="0" collapsed="false"/>
    <row r="119" s="80" customFormat="true" ht="9" hidden="false" customHeight="false" outlineLevel="0" collapsed="false">
      <c r="D119" s="191"/>
    </row>
    <row r="120" s="80" customFormat="true" ht="9" hidden="false" customHeight="false" outlineLevel="0" collapsed="false"/>
    <row r="121" s="80" customFormat="true" ht="9" hidden="false" customHeight="false" outlineLevel="0" collapsed="false"/>
    <row r="122" s="80" customFormat="true" ht="9" hidden="false" customHeight="false" outlineLevel="0" collapsed="false"/>
    <row r="123" s="80" customFormat="true" ht="9" hidden="false" customHeight="false" outlineLevel="0" collapsed="false"/>
    <row r="124" s="80" customFormat="true" ht="9" hidden="false" customHeight="false" outlineLevel="0" collapsed="false"/>
    <row r="125" s="80" customFormat="true" ht="9" hidden="false" customHeight="false" outlineLevel="0" collapsed="false"/>
    <row r="126" s="80" customFormat="true" ht="9" hidden="false" customHeight="false" outlineLevel="0" collapsed="false"/>
    <row r="127" s="80" customFormat="true" ht="9" hidden="false" customHeight="false" outlineLevel="0" collapsed="false"/>
    <row r="128" s="80" customFormat="true" ht="9" hidden="false" customHeight="false" outlineLevel="0" collapsed="false"/>
    <row r="129" s="80" customFormat="true" ht="9" hidden="false" customHeight="false" outlineLevel="0" collapsed="false"/>
    <row r="130" s="80" customFormat="true" ht="9" hidden="false" customHeight="false" outlineLevel="0" collapsed="false"/>
    <row r="131" s="80" customFormat="true" ht="9" hidden="false" customHeight="false" outlineLevel="0" collapsed="false"/>
    <row r="132" s="80" customFormat="true" ht="9" hidden="false" customHeight="false" outlineLevel="0" collapsed="false"/>
    <row r="133" s="80" customFormat="true" ht="9" hidden="false" customHeight="false" outlineLevel="0" collapsed="false"/>
    <row r="134" s="80" customFormat="true" ht="9" hidden="false" customHeight="false" outlineLevel="0" collapsed="false"/>
    <row r="135" s="80" customFormat="true" ht="9" hidden="false" customHeight="false" outlineLevel="0" collapsed="false"/>
    <row r="136" s="80" customFormat="true" ht="9" hidden="false" customHeight="false" outlineLevel="0" collapsed="false"/>
    <row r="137" s="80" customFormat="true" ht="9" hidden="false" customHeight="false" outlineLevel="0" collapsed="false"/>
    <row r="138" s="80" customFormat="true" ht="9" hidden="false" customHeight="false" outlineLevel="0" collapsed="false"/>
    <row r="139" s="80" customFormat="true" ht="9" hidden="false" customHeight="false" outlineLevel="0" collapsed="false"/>
    <row r="140" s="80" customFormat="true" ht="9" hidden="false" customHeight="false" outlineLevel="0" collapsed="false"/>
    <row r="141" s="80" customFormat="true" ht="9" hidden="false" customHeight="false" outlineLevel="0" collapsed="false"/>
    <row r="142" s="80" customFormat="true" ht="9" hidden="false" customHeight="false" outlineLevel="0" collapsed="false"/>
    <row r="143" s="80" customFormat="true" ht="9" hidden="false" customHeight="false" outlineLevel="0" collapsed="false"/>
    <row r="144" s="80" customFormat="true" ht="9" hidden="false" customHeight="false" outlineLevel="0" collapsed="false"/>
    <row r="145" s="80" customFormat="true" ht="9" hidden="false" customHeight="false" outlineLevel="0" collapsed="false"/>
    <row r="146" s="80" customFormat="true" ht="9" hidden="false" customHeight="false" outlineLevel="0" collapsed="false"/>
    <row r="147" s="80" customFormat="true" ht="9" hidden="false" customHeight="false" outlineLevel="0" collapsed="false"/>
    <row r="148" s="80" customFormat="true" ht="9" hidden="false" customHeight="false" outlineLevel="0" collapsed="false"/>
    <row r="149" s="80" customFormat="true" ht="9" hidden="false" customHeight="false" outlineLevel="0" collapsed="false"/>
    <row r="150" s="80" customFormat="true" ht="9" hidden="false" customHeight="false" outlineLevel="0" collapsed="false"/>
    <row r="151" s="80" customFormat="true" ht="9" hidden="false" customHeight="false" outlineLevel="0" collapsed="false"/>
    <row r="152" s="80" customFormat="true" ht="9" hidden="false" customHeight="false" outlineLevel="0" collapsed="false"/>
    <row r="153" s="80" customFormat="true" ht="9" hidden="false" customHeight="false" outlineLevel="0" collapsed="false"/>
    <row r="154" s="80" customFormat="true" ht="9" hidden="false" customHeight="false" outlineLevel="0" collapsed="false"/>
    <row r="155" s="80" customFormat="true" ht="9" hidden="false" customHeight="false" outlineLevel="0" collapsed="false"/>
    <row r="156" s="80" customFormat="true" ht="9" hidden="false" customHeight="false" outlineLevel="0" collapsed="false"/>
    <row r="157" s="80" customFormat="true" ht="9" hidden="false" customHeight="false" outlineLevel="0" collapsed="false"/>
    <row r="158" s="80" customFormat="true" ht="9" hidden="false" customHeight="false" outlineLevel="0" collapsed="false"/>
    <row r="159" s="80" customFormat="true" ht="9" hidden="false" customHeight="false" outlineLevel="0" collapsed="false"/>
    <row r="160" s="80" customFormat="true" ht="9" hidden="false" customHeight="false" outlineLevel="0" collapsed="false"/>
    <row r="161" s="80" customFormat="true" ht="9" hidden="false" customHeight="false" outlineLevel="0" collapsed="false"/>
    <row r="162" s="80" customFormat="true" ht="9" hidden="false" customHeight="false" outlineLevel="0" collapsed="false"/>
    <row r="163" s="80" customFormat="true" ht="9" hidden="false" customHeight="false" outlineLevel="0" collapsed="false"/>
    <row r="164" s="80" customFormat="true" ht="9" hidden="false" customHeight="false" outlineLevel="0" collapsed="false"/>
    <row r="165" s="80" customFormat="true" ht="9" hidden="false" customHeight="false" outlineLevel="0" collapsed="false"/>
    <row r="166" s="80" customFormat="true" ht="9" hidden="false" customHeight="false" outlineLevel="0" collapsed="false"/>
    <row r="167" s="80" customFormat="true" ht="9" hidden="false" customHeight="false" outlineLevel="0" collapsed="false"/>
    <row r="168" s="80" customFormat="true" ht="9" hidden="false" customHeight="false" outlineLevel="0" collapsed="false"/>
    <row r="169" s="80" customFormat="true" ht="9" hidden="false" customHeight="false" outlineLevel="0" collapsed="false"/>
    <row r="170" s="80" customFormat="true" ht="9" hidden="false" customHeight="false" outlineLevel="0" collapsed="false"/>
    <row r="171" s="80" customFormat="true" ht="9" hidden="false" customHeight="false" outlineLevel="0" collapsed="false"/>
    <row r="172" s="80" customFormat="true" ht="9" hidden="false" customHeight="false" outlineLevel="0" collapsed="false"/>
    <row r="173" s="80" customFormat="true" ht="9" hidden="false" customHeight="false" outlineLevel="0" collapsed="false"/>
    <row r="174" s="80" customFormat="true" ht="9" hidden="false" customHeight="false" outlineLevel="0" collapsed="false"/>
    <row r="175" s="80" customFormat="true" ht="9" hidden="false" customHeight="false" outlineLevel="0" collapsed="false"/>
    <row r="176" s="80" customFormat="true" ht="9" hidden="false" customHeight="false" outlineLevel="0" collapsed="false"/>
    <row r="177" s="80" customFormat="true" ht="9" hidden="false" customHeight="false" outlineLevel="0" collapsed="false"/>
    <row r="178" s="80" customFormat="true" ht="9" hidden="false" customHeight="false" outlineLevel="0" collapsed="false"/>
    <row r="179" s="80" customFormat="true" ht="9" hidden="false" customHeight="false" outlineLevel="0" collapsed="false"/>
    <row r="180" s="80" customFormat="true" ht="9" hidden="false" customHeight="false" outlineLevel="0" collapsed="false"/>
    <row r="181" s="80" customFormat="true" ht="9" hidden="false" customHeight="false" outlineLevel="0" collapsed="false"/>
    <row r="182" s="80" customFormat="true" ht="9" hidden="false" customHeight="false" outlineLevel="0" collapsed="false"/>
    <row r="183" s="80" customFormat="true" ht="9" hidden="false" customHeight="false" outlineLevel="0" collapsed="false"/>
    <row r="184" s="80" customFormat="true" ht="9" hidden="false" customHeight="false" outlineLevel="0" collapsed="false"/>
    <row r="185" s="80" customFormat="true" ht="9" hidden="false" customHeight="false" outlineLevel="0" collapsed="false"/>
    <row r="186" s="80" customFormat="true" ht="9" hidden="false" customHeight="false" outlineLevel="0" collapsed="false"/>
    <row r="187" s="80" customFormat="true" ht="9" hidden="false" customHeight="false" outlineLevel="0" collapsed="false"/>
    <row r="188" s="80" customFormat="true" ht="9" hidden="false" customHeight="false" outlineLevel="0" collapsed="false"/>
    <row r="189" s="80" customFormat="true" ht="9" hidden="false" customHeight="false" outlineLevel="0" collapsed="false"/>
    <row r="190" s="80" customFormat="true" ht="9" hidden="false" customHeight="false" outlineLevel="0" collapsed="false"/>
    <row r="191" s="80" customFormat="true" ht="9" hidden="false" customHeight="false" outlineLevel="0" collapsed="false"/>
    <row r="192" s="80" customFormat="true" ht="9" hidden="false" customHeight="false" outlineLevel="0" collapsed="false"/>
    <row r="193" s="80" customFormat="true" ht="9" hidden="false" customHeight="false" outlineLevel="0" collapsed="false"/>
    <row r="194" s="80" customFormat="true" ht="9" hidden="false" customHeight="false" outlineLevel="0" collapsed="false"/>
    <row r="195" s="80" customFormat="true" ht="9" hidden="false" customHeight="false" outlineLevel="0" collapsed="false"/>
    <row r="196" s="80" customFormat="true" ht="9" hidden="false" customHeight="false" outlineLevel="0" collapsed="false"/>
    <row r="197" s="80" customFormat="true" ht="9" hidden="false" customHeight="false" outlineLevel="0" collapsed="false"/>
    <row r="198" s="80" customFormat="true" ht="9" hidden="false" customHeight="false" outlineLevel="0" collapsed="false"/>
    <row r="199" s="80" customFormat="true" ht="9" hidden="false" customHeight="false" outlineLevel="0" collapsed="false"/>
    <row r="200" s="80" customFormat="true" ht="9" hidden="false" customHeight="false" outlineLevel="0" collapsed="false"/>
    <row r="201" s="80" customFormat="true" ht="9" hidden="false" customHeight="false" outlineLevel="0" collapsed="false"/>
    <row r="202" s="80" customFormat="true" ht="9" hidden="false" customHeight="false" outlineLevel="0" collapsed="false"/>
    <row r="203" s="80" customFormat="true" ht="9" hidden="false" customHeight="false" outlineLevel="0" collapsed="false"/>
    <row r="204" s="80" customFormat="true" ht="9" hidden="false" customHeight="false" outlineLevel="0" collapsed="false"/>
    <row r="205" s="80" customFormat="true" ht="9" hidden="false" customHeight="false" outlineLevel="0" collapsed="false"/>
    <row r="206" s="80" customFormat="true" ht="9" hidden="false" customHeight="false" outlineLevel="0" collapsed="false"/>
    <row r="207" s="80" customFormat="true" ht="9" hidden="false" customHeight="false" outlineLevel="0" collapsed="false"/>
    <row r="208" s="80" customFormat="true" ht="9" hidden="false" customHeight="false" outlineLevel="0" collapsed="false"/>
    <row r="209" s="80" customFormat="true" ht="9" hidden="false" customHeight="false" outlineLevel="0" collapsed="false"/>
    <row r="210" s="80" customFormat="true" ht="9" hidden="false" customHeight="false" outlineLevel="0" collapsed="false"/>
    <row r="211" s="80" customFormat="true" ht="9" hidden="false" customHeight="false" outlineLevel="0" collapsed="false"/>
    <row r="212" s="80" customFormat="true" ht="9" hidden="false" customHeight="false" outlineLevel="0" collapsed="false"/>
    <row r="213" s="80" customFormat="true" ht="9" hidden="false" customHeight="false" outlineLevel="0" collapsed="false"/>
    <row r="214" s="80" customFormat="true" ht="9" hidden="false" customHeight="false" outlineLevel="0" collapsed="false"/>
    <row r="215" s="80" customFormat="true" ht="9" hidden="false" customHeight="false" outlineLevel="0" collapsed="false"/>
    <row r="216" s="80" customFormat="true" ht="9" hidden="false" customHeight="false" outlineLevel="0" collapsed="false"/>
    <row r="217" s="80" customFormat="true" ht="9" hidden="false" customHeight="false" outlineLevel="0" collapsed="false"/>
    <row r="218" s="80" customFormat="true" ht="9" hidden="false" customHeight="false" outlineLevel="0" collapsed="false"/>
    <row r="219" s="80" customFormat="true" ht="9" hidden="false" customHeight="false" outlineLevel="0" collapsed="false"/>
    <row r="220" s="80" customFormat="true" ht="9" hidden="false" customHeight="false" outlineLevel="0" collapsed="false"/>
    <row r="221" s="80" customFormat="true" ht="9" hidden="false" customHeight="false" outlineLevel="0" collapsed="false"/>
    <row r="222" s="80" customFormat="true" ht="9" hidden="false" customHeight="false" outlineLevel="0" collapsed="false"/>
    <row r="223" s="80" customFormat="true" ht="9" hidden="false" customHeight="false" outlineLevel="0" collapsed="false"/>
    <row r="224" s="80" customFormat="true" ht="9" hidden="false" customHeight="false" outlineLevel="0" collapsed="false"/>
    <row r="225" s="80" customFormat="true" ht="9" hidden="false" customHeight="false" outlineLevel="0" collapsed="false"/>
    <row r="226" s="80" customFormat="true" ht="9" hidden="false" customHeight="false" outlineLevel="0" collapsed="false"/>
    <row r="227" s="80" customFormat="true" ht="9" hidden="false" customHeight="false" outlineLevel="0" collapsed="false"/>
    <row r="228" s="80" customFormat="true" ht="9" hidden="false" customHeight="false" outlineLevel="0" collapsed="false"/>
    <row r="229" s="80" customFormat="true" ht="9" hidden="false" customHeight="false" outlineLevel="0" collapsed="false"/>
    <row r="230" s="80" customFormat="true" ht="9" hidden="false" customHeight="false" outlineLevel="0" collapsed="false"/>
    <row r="231" s="80" customFormat="true" ht="9" hidden="false" customHeight="false" outlineLevel="0" collapsed="false"/>
    <row r="232" s="80" customFormat="true" ht="9" hidden="false" customHeight="false" outlineLevel="0" collapsed="false"/>
    <row r="233" s="80" customFormat="true" ht="9" hidden="false" customHeight="false" outlineLevel="0" collapsed="false"/>
    <row r="234" s="80" customFormat="true" ht="9" hidden="false" customHeight="false" outlineLevel="0" collapsed="false"/>
    <row r="235" s="80" customFormat="true" ht="9" hidden="false" customHeight="false" outlineLevel="0" collapsed="false"/>
    <row r="236" s="80" customFormat="true" ht="9" hidden="false" customHeight="false" outlineLevel="0" collapsed="false"/>
    <row r="237" s="80" customFormat="true" ht="9" hidden="false" customHeight="false" outlineLevel="0" collapsed="false"/>
    <row r="238" s="80" customFormat="true" ht="9" hidden="false" customHeight="false" outlineLevel="0" collapsed="false"/>
    <row r="239" s="80" customFormat="true" ht="9" hidden="false" customHeight="false" outlineLevel="0" collapsed="false"/>
    <row r="240" s="80" customFormat="true" ht="9" hidden="false" customHeight="false" outlineLevel="0" collapsed="false"/>
    <row r="241" s="80" customFormat="true" ht="9" hidden="false" customHeight="false" outlineLevel="0" collapsed="false"/>
    <row r="242" s="80" customFormat="true" ht="9" hidden="false" customHeight="false" outlineLevel="0" collapsed="false"/>
    <row r="243" s="80" customFormat="true" ht="9" hidden="false" customHeight="false" outlineLevel="0" collapsed="false"/>
    <row r="244" s="80" customFormat="true" ht="9" hidden="false" customHeight="false" outlineLevel="0" collapsed="false"/>
    <row r="245" s="80" customFormat="true" ht="9" hidden="false" customHeight="false" outlineLevel="0" collapsed="false"/>
    <row r="246" s="80" customFormat="true" ht="9" hidden="false" customHeight="false" outlineLevel="0" collapsed="false"/>
    <row r="247" s="80" customFormat="true" ht="9" hidden="false" customHeight="false" outlineLevel="0" collapsed="false"/>
    <row r="248" s="80" customFormat="true" ht="9" hidden="false" customHeight="false" outlineLevel="0" collapsed="false"/>
    <row r="249" s="80" customFormat="true" ht="9" hidden="false" customHeight="false" outlineLevel="0" collapsed="false"/>
    <row r="250" s="80" customFormat="true" ht="9" hidden="false" customHeight="false" outlineLevel="0" collapsed="false"/>
    <row r="251" s="80" customFormat="true" ht="9" hidden="false" customHeight="false" outlineLevel="0" collapsed="false"/>
    <row r="252" s="80" customFormat="true" ht="9" hidden="false" customHeight="false" outlineLevel="0" collapsed="false"/>
    <row r="253" s="80" customFormat="true" ht="9" hidden="false" customHeight="false" outlineLevel="0" collapsed="false"/>
    <row r="254" s="80" customFormat="true" ht="9" hidden="false" customHeight="false" outlineLevel="0" collapsed="false"/>
    <row r="255" s="80" customFormat="true" ht="9" hidden="false" customHeight="false" outlineLevel="0" collapsed="false"/>
    <row r="256" s="80" customFormat="true" ht="9" hidden="false" customHeight="false" outlineLevel="0" collapsed="false"/>
    <row r="257" s="80" customFormat="true" ht="9" hidden="false" customHeight="false" outlineLevel="0" collapsed="false"/>
    <row r="258" s="80" customFormat="true" ht="9" hidden="false" customHeight="false" outlineLevel="0" collapsed="false"/>
    <row r="259" s="80" customFormat="true" ht="9" hidden="false" customHeight="false" outlineLevel="0" collapsed="false"/>
    <row r="260" s="80" customFormat="true" ht="9" hidden="false" customHeight="false" outlineLevel="0" collapsed="false"/>
    <row r="261" s="80" customFormat="true" ht="9" hidden="false" customHeight="false" outlineLevel="0" collapsed="false"/>
    <row r="262" s="80" customFormat="true" ht="9" hidden="false" customHeight="false" outlineLevel="0" collapsed="false"/>
    <row r="263" s="80" customFormat="true" ht="9" hidden="false" customHeight="false" outlineLevel="0" collapsed="false"/>
    <row r="264" s="80" customFormat="true" ht="9" hidden="false" customHeight="false" outlineLevel="0" collapsed="false"/>
    <row r="265" s="80" customFormat="true" ht="9" hidden="false" customHeight="false" outlineLevel="0" collapsed="false"/>
    <row r="266" s="80" customFormat="true" ht="9" hidden="false" customHeight="false" outlineLevel="0" collapsed="false"/>
    <row r="267" s="80" customFormat="true" ht="9" hidden="false" customHeight="false" outlineLevel="0" collapsed="false"/>
    <row r="268" s="80" customFormat="true" ht="9" hidden="false" customHeight="false" outlineLevel="0" collapsed="false"/>
    <row r="269" s="80" customFormat="true" ht="9" hidden="false" customHeight="false" outlineLevel="0" collapsed="false"/>
    <row r="270" s="80" customFormat="true" ht="9" hidden="false" customHeight="false" outlineLevel="0" collapsed="false"/>
    <row r="271" s="80" customFormat="true" ht="9" hidden="false" customHeight="false" outlineLevel="0" collapsed="false"/>
    <row r="272" s="80" customFormat="true" ht="9" hidden="false" customHeight="false" outlineLevel="0" collapsed="false"/>
    <row r="273" s="80" customFormat="true" ht="9" hidden="false" customHeight="false" outlineLevel="0" collapsed="false"/>
    <row r="274" s="80" customFormat="true" ht="9" hidden="false" customHeight="false" outlineLevel="0" collapsed="false"/>
    <row r="275" s="80" customFormat="true" ht="9" hidden="false" customHeight="false" outlineLevel="0" collapsed="false"/>
    <row r="276" s="80" customFormat="true" ht="9" hidden="false" customHeight="false" outlineLevel="0" collapsed="false"/>
    <row r="277" s="80" customFormat="true" ht="9" hidden="false" customHeight="false" outlineLevel="0" collapsed="false"/>
    <row r="278" s="80" customFormat="true" ht="9" hidden="false" customHeight="false" outlineLevel="0" collapsed="false"/>
    <row r="279" s="80" customFormat="true" ht="9" hidden="false" customHeight="false" outlineLevel="0" collapsed="false"/>
    <row r="280" s="80" customFormat="true" ht="9" hidden="false" customHeight="false" outlineLevel="0" collapsed="false"/>
    <row r="281" s="80" customFormat="true" ht="9" hidden="false" customHeight="false" outlineLevel="0" collapsed="false"/>
    <row r="282" s="80" customFormat="true" ht="9" hidden="false" customHeight="false" outlineLevel="0" collapsed="false"/>
    <row r="283" s="80" customFormat="true" ht="9" hidden="false" customHeight="false" outlineLevel="0" collapsed="false"/>
    <row r="284" s="80" customFormat="true" ht="9" hidden="false" customHeight="false" outlineLevel="0" collapsed="false"/>
    <row r="285" s="80" customFormat="true" ht="9" hidden="false" customHeight="false" outlineLevel="0" collapsed="false"/>
    <row r="286" s="80" customFormat="true" ht="9" hidden="false" customHeight="false" outlineLevel="0" collapsed="false"/>
    <row r="287" s="80" customFormat="true" ht="9" hidden="false" customHeight="false" outlineLevel="0" collapsed="false"/>
    <row r="288" s="80" customFormat="true" ht="9" hidden="false" customHeight="false" outlineLevel="0" collapsed="false"/>
    <row r="289" s="80" customFormat="true" ht="9" hidden="false" customHeight="false" outlineLevel="0" collapsed="false"/>
    <row r="290" s="80" customFormat="true" ht="9" hidden="false" customHeight="false" outlineLevel="0" collapsed="false"/>
    <row r="291" s="80" customFormat="true" ht="9" hidden="false" customHeight="false" outlineLevel="0" collapsed="false"/>
    <row r="292" s="80" customFormat="true" ht="9" hidden="false" customHeight="false" outlineLevel="0" collapsed="false"/>
    <row r="293" s="80" customFormat="true" ht="9" hidden="false" customHeight="false" outlineLevel="0" collapsed="false"/>
    <row r="294" s="80" customFormat="true" ht="9" hidden="false" customHeight="false" outlineLevel="0" collapsed="false"/>
    <row r="295" s="80" customFormat="true" ht="9" hidden="false" customHeight="false" outlineLevel="0" collapsed="false"/>
    <row r="296" s="80" customFormat="true" ht="9" hidden="false" customHeight="false" outlineLevel="0" collapsed="false"/>
    <row r="297" s="80" customFormat="true" ht="9" hidden="false" customHeight="false" outlineLevel="0" collapsed="false"/>
    <row r="298" s="80" customFormat="true" ht="9" hidden="false" customHeight="false" outlineLevel="0" collapsed="false"/>
    <row r="299" s="80" customFormat="true" ht="9" hidden="false" customHeight="false" outlineLevel="0" collapsed="false"/>
    <row r="300" s="80" customFormat="true" ht="9" hidden="false" customHeight="false" outlineLevel="0" collapsed="false"/>
    <row r="301" s="80" customFormat="true" ht="9" hidden="false" customHeight="false" outlineLevel="0" collapsed="false"/>
    <row r="302" s="80" customFormat="true" ht="9" hidden="false" customHeight="false" outlineLevel="0" collapsed="false"/>
    <row r="303" s="80" customFormat="true" ht="9" hidden="false" customHeight="false" outlineLevel="0" collapsed="false"/>
    <row r="304" s="80" customFormat="true" ht="9" hidden="false" customHeight="false" outlineLevel="0" collapsed="false"/>
    <row r="305" s="80" customFormat="true" ht="9" hidden="false" customHeight="false" outlineLevel="0" collapsed="false"/>
    <row r="306" s="80" customFormat="true" ht="9" hidden="false" customHeight="false" outlineLevel="0" collapsed="false"/>
    <row r="307" s="80" customFormat="true" ht="9" hidden="false" customHeight="false" outlineLevel="0" collapsed="false"/>
    <row r="308" s="80" customFormat="true" ht="9" hidden="false" customHeight="false" outlineLevel="0" collapsed="false"/>
    <row r="309" s="80" customFormat="true" ht="9" hidden="false" customHeight="false" outlineLevel="0" collapsed="false"/>
    <row r="310" s="80" customFormat="true" ht="9" hidden="false" customHeight="false" outlineLevel="0" collapsed="false"/>
    <row r="311" s="80" customFormat="true" ht="9" hidden="false" customHeight="false" outlineLevel="0" collapsed="false"/>
    <row r="312" s="80" customFormat="true" ht="9" hidden="false" customHeight="false" outlineLevel="0" collapsed="false"/>
    <row r="313" s="80" customFormat="true" ht="9" hidden="false" customHeight="false" outlineLevel="0" collapsed="false"/>
    <row r="314" s="80" customFormat="true" ht="9" hidden="false" customHeight="false" outlineLevel="0" collapsed="false"/>
    <row r="315" s="80" customFormat="true" ht="9" hidden="false" customHeight="false" outlineLevel="0" collapsed="false"/>
    <row r="316" s="80" customFormat="true" ht="9" hidden="false" customHeight="false" outlineLevel="0" collapsed="false"/>
    <row r="317" s="80" customFormat="true" ht="9" hidden="false" customHeight="false" outlineLevel="0" collapsed="false"/>
    <row r="318" s="80" customFormat="true" ht="9" hidden="false" customHeight="false" outlineLevel="0" collapsed="false"/>
    <row r="319" s="80" customFormat="true" ht="9" hidden="false" customHeight="false" outlineLevel="0" collapsed="false"/>
    <row r="320" s="80" customFormat="true" ht="9" hidden="false" customHeight="false" outlineLevel="0" collapsed="false"/>
    <row r="321" s="80" customFormat="true" ht="9" hidden="false" customHeight="false" outlineLevel="0" collapsed="false"/>
    <row r="322" s="80" customFormat="true" ht="9" hidden="false" customHeight="false" outlineLevel="0" collapsed="false"/>
    <row r="323" s="80" customFormat="true" ht="9" hidden="false" customHeight="false" outlineLevel="0" collapsed="false"/>
    <row r="324" s="80" customFormat="true" ht="9" hidden="false" customHeight="false" outlineLevel="0" collapsed="false"/>
    <row r="325" s="80" customFormat="true" ht="9" hidden="false" customHeight="false" outlineLevel="0" collapsed="false"/>
    <row r="326" s="80" customFormat="true" ht="9" hidden="false" customHeight="false" outlineLevel="0" collapsed="false"/>
    <row r="327" s="80" customFormat="true" ht="9" hidden="false" customHeight="false" outlineLevel="0" collapsed="false"/>
  </sheetData>
  <mergeCells count="3">
    <mergeCell ref="A1:E1"/>
    <mergeCell ref="A2:E2"/>
    <mergeCell ref="A3:E3"/>
  </mergeCells>
  <printOptions headings="false" gridLines="false" gridLinesSet="true" horizontalCentered="false" verticalCentered="false"/>
  <pageMargins left="0.196527777777778" right="0.196527777777778" top="0.7875" bottom="0.560416666666667" header="0.511811023622047" footer="0.39375"/>
  <pageSetup paperSize="9" scale="74" fitToWidth="1" fitToHeight="1" pageOrder="downThenOver" orientation="portrait" blackAndWhite="false" draft="false" cellComments="none" horizontalDpi="300" verticalDpi="300" copies="1"/>
  <headerFooter differentFirst="false" differentOddEven="false">
    <oddHeader/>
    <oddFooter>&amp;R&amp;"Times New Roman,Normal"&amp;12 2ª Retificação</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5.15"/>
    <col collapsed="false" customWidth="true" hidden="false" outlineLevel="0" max="5" min="5" style="80" width="40.57"/>
    <col collapsed="false" customWidth="false" hidden="false" outlineLevel="0" max="7" min="6" style="80" width="9.13"/>
    <col collapsed="false" customWidth="true" hidden="false" outlineLevel="0" max="8" min="8" style="80" width="10.71"/>
    <col collapsed="false" customWidth="false" hidden="false" outlineLevel="0" max="1019" min="9" style="80" width="9.13"/>
    <col collapsed="false" customWidth="true" hidden="false" outlineLevel="0" max="1021" min="1020" style="1" width="11.57"/>
  </cols>
  <sheetData>
    <row r="1" customFormat="false" ht="16.5" hidden="false" customHeight="false" outlineLevel="0" collapsed="false">
      <c r="A1" s="192"/>
      <c r="B1" s="192"/>
      <c r="C1" s="192"/>
      <c r="D1" s="192"/>
      <c r="E1" s="192"/>
    </row>
    <row r="2" customFormat="false" ht="15" hidden="false" customHeight="false" outlineLevel="0" collapsed="false">
      <c r="A2" s="83" t="s">
        <v>183</v>
      </c>
      <c r="B2" s="83"/>
      <c r="C2" s="83"/>
      <c r="D2" s="83"/>
      <c r="E2" s="83"/>
    </row>
    <row r="3" customFormat="false" ht="22.5" hidden="false" customHeight="true" outlineLevel="0" collapsed="false">
      <c r="A3" s="84" t="s">
        <v>75</v>
      </c>
      <c r="B3" s="84"/>
      <c r="C3" s="84"/>
      <c r="D3" s="84"/>
      <c r="E3" s="84"/>
    </row>
    <row r="4" customFormat="false" ht="15" hidden="false" customHeight="false" outlineLevel="0" collapsed="false">
      <c r="A4" s="87"/>
      <c r="B4" s="91" t="s">
        <v>8</v>
      </c>
      <c r="C4" s="91" t="s">
        <v>78</v>
      </c>
      <c r="D4" s="92" t="s">
        <v>79</v>
      </c>
      <c r="E4" s="86" t="s">
        <v>184</v>
      </c>
    </row>
    <row r="5" customFormat="false" ht="15" hidden="false" customHeight="false" outlineLevel="0" collapsed="false">
      <c r="A5" s="93"/>
      <c r="B5" s="94" t="s">
        <v>80</v>
      </c>
      <c r="C5" s="95"/>
      <c r="D5" s="95"/>
      <c r="E5" s="193" t="s">
        <v>185</v>
      </c>
    </row>
    <row r="6" customFormat="false" ht="15" hidden="false" customHeight="false" outlineLevel="0" collapsed="false">
      <c r="A6" s="85" t="n">
        <v>1</v>
      </c>
      <c r="B6" s="97" t="s">
        <v>81</v>
      </c>
      <c r="C6" s="85"/>
      <c r="D6" s="98" t="s">
        <v>31</v>
      </c>
      <c r="E6" s="97" t="s">
        <v>32</v>
      </c>
    </row>
    <row r="7" customFormat="false" ht="15" hidden="false" customHeight="false" outlineLevel="0" collapsed="false">
      <c r="A7" s="99"/>
      <c r="B7" s="100"/>
      <c r="C7" s="101"/>
      <c r="D7" s="102"/>
      <c r="E7" s="100" t="s">
        <v>82</v>
      </c>
    </row>
    <row r="8" customFormat="false" ht="13.8" hidden="false" customHeight="false" outlineLevel="0" collapsed="false">
      <c r="A8" s="103" t="s">
        <v>33</v>
      </c>
      <c r="B8" s="104" t="s">
        <v>83</v>
      </c>
      <c r="C8" s="105"/>
      <c r="D8" s="106" t="n">
        <v>2119.49</v>
      </c>
      <c r="E8" s="104" t="s">
        <v>186</v>
      </c>
    </row>
    <row r="9" customFormat="false" ht="15" hidden="false" customHeight="false" outlineLevel="0" collapsed="false">
      <c r="A9" s="194"/>
      <c r="B9" s="129"/>
      <c r="C9" s="195"/>
      <c r="D9" s="196"/>
      <c r="E9" s="129" t="s">
        <v>187</v>
      </c>
    </row>
    <row r="10" customFormat="false" ht="15" hidden="false" customHeight="false" outlineLevel="0" collapsed="false">
      <c r="A10" s="103" t="s">
        <v>36</v>
      </c>
      <c r="B10" s="104" t="s">
        <v>85</v>
      </c>
      <c r="C10" s="99"/>
      <c r="D10" s="102"/>
      <c r="E10" s="100"/>
    </row>
    <row r="11" customFormat="false" ht="15" hidden="false" customHeight="false" outlineLevel="0" collapsed="false">
      <c r="A11" s="197"/>
      <c r="B11" s="198"/>
      <c r="C11" s="199"/>
      <c r="D11" s="200"/>
      <c r="E11" s="198"/>
      <c r="H11" s="201"/>
    </row>
    <row r="12" customFormat="false" ht="15" hidden="false" customHeight="false" outlineLevel="0" collapsed="false">
      <c r="A12" s="202"/>
      <c r="B12" s="114"/>
      <c r="C12" s="202"/>
      <c r="D12" s="203"/>
      <c r="E12" s="114"/>
    </row>
    <row r="13" customFormat="false" ht="15" hidden="false" customHeight="false" outlineLevel="0" collapsed="false">
      <c r="A13" s="93" t="s">
        <v>86</v>
      </c>
      <c r="B13" s="204" t="s">
        <v>87</v>
      </c>
      <c r="C13" s="205"/>
      <c r="D13" s="206" t="n">
        <f aca="false">D8+D11</f>
        <v>2119.49</v>
      </c>
      <c r="E13" s="207"/>
    </row>
    <row r="14" customFormat="false" ht="15" hidden="false" customHeight="false" outlineLevel="0" collapsed="false">
      <c r="A14" s="87"/>
      <c r="B14" s="88"/>
      <c r="C14" s="87"/>
      <c r="D14" s="89"/>
      <c r="E14" s="88"/>
    </row>
    <row r="15" customFormat="false" ht="15" hidden="false" customHeight="false" outlineLevel="0" collapsed="false">
      <c r="A15" s="115"/>
      <c r="B15" s="116" t="s">
        <v>88</v>
      </c>
      <c r="C15" s="117"/>
      <c r="D15" s="118"/>
      <c r="E15" s="119"/>
    </row>
    <row r="16" customFormat="false" ht="13.8" hidden="false" customHeight="false" outlineLevel="0" collapsed="false">
      <c r="A16" s="120"/>
      <c r="B16" s="121" t="s">
        <v>89</v>
      </c>
      <c r="C16" s="122" t="s">
        <v>30</v>
      </c>
      <c r="D16" s="123" t="s">
        <v>31</v>
      </c>
      <c r="E16" s="121" t="s">
        <v>32</v>
      </c>
    </row>
    <row r="17" customFormat="false" ht="13.8" hidden="false" customHeight="false" outlineLevel="0" collapsed="false">
      <c r="A17" s="124" t="s">
        <v>33</v>
      </c>
      <c r="B17" s="108" t="s">
        <v>90</v>
      </c>
      <c r="C17" s="125"/>
      <c r="D17" s="110" t="n">
        <f aca="false">((4*22)*4)-(D13*6%)</f>
        <v>224.8306</v>
      </c>
      <c r="E17" s="108" t="s">
        <v>91</v>
      </c>
    </row>
    <row r="18" customFormat="false" ht="13.8" hidden="false" customHeight="false" outlineLevel="0" collapsed="false">
      <c r="A18" s="124" t="s">
        <v>36</v>
      </c>
      <c r="B18" s="108" t="s">
        <v>188</v>
      </c>
      <c r="C18" s="125" t="n">
        <v>0</v>
      </c>
      <c r="D18" s="110" t="n">
        <v>460.06</v>
      </c>
      <c r="E18" s="108"/>
      <c r="G18" s="208"/>
    </row>
    <row r="19" customFormat="false" ht="13.8" hidden="false" customHeight="false" outlineLevel="0" collapsed="false">
      <c r="A19" s="124" t="s">
        <v>43</v>
      </c>
      <c r="B19" s="108" t="s">
        <v>189</v>
      </c>
      <c r="C19" s="125" t="n">
        <v>0</v>
      </c>
      <c r="D19" s="110" t="n">
        <v>43.66</v>
      </c>
      <c r="E19" s="108"/>
    </row>
    <row r="20" customFormat="false" ht="13.8" hidden="false" customHeight="false" outlineLevel="0" collapsed="false">
      <c r="A20" s="124" t="s">
        <v>95</v>
      </c>
      <c r="B20" s="108" t="s">
        <v>96</v>
      </c>
      <c r="C20" s="125"/>
      <c r="D20" s="110" t="n">
        <v>5</v>
      </c>
      <c r="E20" s="108"/>
    </row>
    <row r="21" customFormat="false" ht="13.8" hidden="false" customHeight="false" outlineLevel="0" collapsed="false">
      <c r="A21" s="127"/>
      <c r="B21" s="121" t="s">
        <v>97</v>
      </c>
      <c r="C21" s="128" t="n">
        <f aca="false">SUM(C17:C20)</f>
        <v>0</v>
      </c>
      <c r="D21" s="123" t="n">
        <f aca="false">SUM(D17:D20)</f>
        <v>733.5506</v>
      </c>
      <c r="E21" s="108"/>
    </row>
    <row r="22" customFormat="false" ht="13.8" hidden="false" customHeight="false" outlineLevel="0" collapsed="false">
      <c r="A22" s="87"/>
      <c r="B22" s="88"/>
      <c r="C22" s="87"/>
      <c r="D22" s="89"/>
      <c r="E22" s="88"/>
    </row>
    <row r="23" customFormat="false" ht="15" hidden="false" customHeight="false" outlineLevel="0" collapsed="false">
      <c r="A23" s="115"/>
      <c r="B23" s="116" t="s">
        <v>98</v>
      </c>
      <c r="C23" s="117"/>
      <c r="D23" s="118"/>
      <c r="E23" s="119"/>
    </row>
    <row r="24" customFormat="false" ht="15" hidden="false" customHeight="false" outlineLevel="0" collapsed="false">
      <c r="A24" s="120"/>
      <c r="B24" s="121" t="s">
        <v>99</v>
      </c>
      <c r="C24" s="122" t="s">
        <v>30</v>
      </c>
      <c r="D24" s="123" t="s">
        <v>31</v>
      </c>
      <c r="E24" s="121" t="s">
        <v>32</v>
      </c>
    </row>
    <row r="25" customFormat="false" ht="15" hidden="false" customHeight="false" outlineLevel="0" collapsed="false">
      <c r="A25" s="124" t="s">
        <v>33</v>
      </c>
      <c r="B25" s="108" t="s">
        <v>100</v>
      </c>
      <c r="C25" s="125" t="n">
        <v>0.2</v>
      </c>
      <c r="D25" s="110" t="n">
        <f aca="false">D13*C25</f>
        <v>423.898</v>
      </c>
      <c r="E25" s="108" t="s">
        <v>101</v>
      </c>
    </row>
    <row r="26" customFormat="false" ht="15" hidden="false" customHeight="false" outlineLevel="0" collapsed="false">
      <c r="A26" s="124" t="s">
        <v>36</v>
      </c>
      <c r="B26" s="108" t="s">
        <v>102</v>
      </c>
      <c r="C26" s="125" t="n">
        <v>0.08</v>
      </c>
      <c r="D26" s="110" t="n">
        <f aca="false">D$13*C26</f>
        <v>169.5592</v>
      </c>
      <c r="E26" s="108" t="s">
        <v>103</v>
      </c>
    </row>
    <row r="27" customFormat="false" ht="15" hidden="false" customHeight="false" outlineLevel="0" collapsed="false">
      <c r="A27" s="124" t="s">
        <v>43</v>
      </c>
      <c r="B27" s="108" t="s">
        <v>104</v>
      </c>
      <c r="C27" s="125" t="n">
        <v>0.025</v>
      </c>
      <c r="D27" s="110" t="n">
        <f aca="false">D$13*C27</f>
        <v>52.98725</v>
      </c>
      <c r="E27" s="108" t="s">
        <v>105</v>
      </c>
    </row>
    <row r="28" customFormat="false" ht="15" hidden="false" customHeight="false" outlineLevel="0" collapsed="false">
      <c r="A28" s="124" t="s">
        <v>95</v>
      </c>
      <c r="B28" s="108" t="s">
        <v>106</v>
      </c>
      <c r="C28" s="125" t="n">
        <v>0.01</v>
      </c>
      <c r="D28" s="110" t="n">
        <f aca="false">D$13*C28</f>
        <v>21.1949</v>
      </c>
      <c r="E28" s="108" t="s">
        <v>107</v>
      </c>
    </row>
    <row r="29" customFormat="false" ht="15" hidden="false" customHeight="false" outlineLevel="0" collapsed="false">
      <c r="A29" s="124" t="s">
        <v>108</v>
      </c>
      <c r="B29" s="108" t="s">
        <v>109</v>
      </c>
      <c r="C29" s="125" t="n">
        <v>0.025</v>
      </c>
      <c r="D29" s="110" t="n">
        <f aca="false">D$13*C29</f>
        <v>52.98725</v>
      </c>
      <c r="E29" s="108" t="s">
        <v>110</v>
      </c>
    </row>
    <row r="30" customFormat="false" ht="15" hidden="false" customHeight="false" outlineLevel="0" collapsed="false">
      <c r="A30" s="124" t="s">
        <v>111</v>
      </c>
      <c r="B30" s="108" t="s">
        <v>112</v>
      </c>
      <c r="C30" s="125" t="n">
        <v>0.002</v>
      </c>
      <c r="D30" s="110" t="n">
        <f aca="false">D$13*C30</f>
        <v>4.23898</v>
      </c>
      <c r="E30" s="108" t="s">
        <v>113</v>
      </c>
    </row>
    <row r="31" customFormat="false" ht="15" hidden="false" customHeight="false" outlineLevel="0" collapsed="false">
      <c r="A31" s="124" t="s">
        <v>114</v>
      </c>
      <c r="B31" s="108" t="s">
        <v>115</v>
      </c>
      <c r="C31" s="125" t="n">
        <v>0.006</v>
      </c>
      <c r="D31" s="110" t="n">
        <f aca="false">D$13*C31</f>
        <v>12.71694</v>
      </c>
      <c r="E31" s="108" t="s">
        <v>116</v>
      </c>
    </row>
    <row r="32" customFormat="false" ht="15" hidden="false" customHeight="false" outlineLevel="0" collapsed="false">
      <c r="A32" s="36" t="s">
        <v>117</v>
      </c>
      <c r="B32" s="60" t="s">
        <v>118</v>
      </c>
      <c r="C32" s="61" t="n">
        <v>0.01</v>
      </c>
      <c r="D32" s="58" t="n">
        <f aca="false">D$13*C32</f>
        <v>21.1949</v>
      </c>
      <c r="E32" s="60" t="s">
        <v>119</v>
      </c>
    </row>
    <row r="33" customFormat="false" ht="15" hidden="false" customHeight="false" outlineLevel="0" collapsed="false">
      <c r="A33" s="36"/>
      <c r="B33" s="64" t="s">
        <v>120</v>
      </c>
      <c r="C33" s="65" t="n">
        <f aca="false">SUM(C25:C32)</f>
        <v>0.358</v>
      </c>
      <c r="D33" s="66" t="n">
        <f aca="false">SUM(D25:D32)</f>
        <v>758.77742</v>
      </c>
      <c r="E33" s="60"/>
    </row>
    <row r="34" customFormat="false" ht="15" hidden="false" customHeight="false" outlineLevel="0" collapsed="false">
      <c r="A34" s="87"/>
      <c r="B34" s="88"/>
      <c r="C34" s="87"/>
      <c r="D34" s="89"/>
      <c r="E34" s="88"/>
    </row>
    <row r="35" customFormat="false" ht="15" hidden="false" customHeight="false" outlineLevel="0" collapsed="false">
      <c r="A35" s="115"/>
      <c r="B35" s="116" t="s">
        <v>121</v>
      </c>
      <c r="C35" s="117"/>
      <c r="D35" s="118"/>
      <c r="E35" s="119"/>
    </row>
    <row r="36" customFormat="false" ht="15" hidden="false" customHeight="false" outlineLevel="0" collapsed="false">
      <c r="A36" s="120"/>
      <c r="B36" s="121"/>
      <c r="C36" s="122" t="s">
        <v>30</v>
      </c>
      <c r="D36" s="123" t="s">
        <v>31</v>
      </c>
      <c r="E36" s="121" t="s">
        <v>32</v>
      </c>
    </row>
    <row r="37" customFormat="false" ht="15" hidden="false" customHeight="false" outlineLevel="0" collapsed="false">
      <c r="A37" s="124" t="s">
        <v>33</v>
      </c>
      <c r="B37" s="108" t="s">
        <v>122</v>
      </c>
      <c r="C37" s="125" t="n">
        <v>0.0833</v>
      </c>
      <c r="D37" s="110" t="n">
        <f aca="false">D$13*C37</f>
        <v>176.553517</v>
      </c>
      <c r="E37" s="108" t="s">
        <v>123</v>
      </c>
    </row>
    <row r="38" customFormat="false" ht="15" hidden="false" customHeight="false" outlineLevel="0" collapsed="false">
      <c r="A38" s="124" t="s">
        <v>36</v>
      </c>
      <c r="B38" s="129" t="s">
        <v>124</v>
      </c>
      <c r="C38" s="130" t="n">
        <v>0.0833</v>
      </c>
      <c r="D38" s="196" t="n">
        <f aca="false">D$13*C38</f>
        <v>176.553517</v>
      </c>
      <c r="E38" s="131" t="s">
        <v>125</v>
      </c>
    </row>
    <row r="39" customFormat="false" ht="15" hidden="false" customHeight="false" outlineLevel="0" collapsed="false">
      <c r="A39" s="124" t="s">
        <v>43</v>
      </c>
      <c r="B39" s="108" t="s">
        <v>126</v>
      </c>
      <c r="C39" s="125" t="n">
        <v>0.0278</v>
      </c>
      <c r="D39" s="110" t="n">
        <f aca="false">D$13*C39</f>
        <v>58.921822</v>
      </c>
      <c r="E39" s="108" t="s">
        <v>127</v>
      </c>
    </row>
    <row r="40" customFormat="false" ht="15" hidden="false" customHeight="false" outlineLevel="0" collapsed="false">
      <c r="A40" s="132"/>
      <c r="B40" s="133" t="s">
        <v>128</v>
      </c>
      <c r="C40" s="134" t="n">
        <f aca="false">SUM(C37:C39)</f>
        <v>0.1944</v>
      </c>
      <c r="D40" s="135" t="n">
        <f aca="false">SUM(D37:D39)</f>
        <v>412.028856</v>
      </c>
      <c r="E40" s="100"/>
    </row>
    <row r="41" customFormat="false" ht="15" hidden="false" customHeight="false" outlineLevel="0" collapsed="false">
      <c r="A41" s="136"/>
      <c r="B41" s="100"/>
      <c r="C41" s="137"/>
      <c r="D41" s="102"/>
      <c r="E41" s="138" t="s">
        <v>129</v>
      </c>
    </row>
    <row r="42" customFormat="false" ht="15" hidden="false" customHeight="false" outlineLevel="0" collapsed="false">
      <c r="A42" s="209" t="s">
        <v>43</v>
      </c>
      <c r="B42" s="129" t="s">
        <v>130</v>
      </c>
      <c r="C42" s="130" t="n">
        <f aca="false">C40*C33</f>
        <v>0.0695952</v>
      </c>
      <c r="D42" s="196" t="n">
        <f aca="false">D$13*C42</f>
        <v>147.506330448</v>
      </c>
      <c r="E42" s="210" t="s">
        <v>131</v>
      </c>
    </row>
    <row r="43" customFormat="false" ht="15" hidden="false" customHeight="false" outlineLevel="0" collapsed="false">
      <c r="A43" s="127"/>
      <c r="B43" s="211" t="s">
        <v>132</v>
      </c>
      <c r="C43" s="212" t="n">
        <f aca="false">SUM(C40:C42)</f>
        <v>0.2639952</v>
      </c>
      <c r="D43" s="213" t="n">
        <f aca="false">SUM(D40:D42)</f>
        <v>559.535186448</v>
      </c>
      <c r="E43" s="108"/>
    </row>
    <row r="44" customFormat="false" ht="15" hidden="false" customHeight="false" outlineLevel="0" collapsed="false">
      <c r="A44" s="87"/>
      <c r="B44" s="88"/>
      <c r="C44" s="145"/>
      <c r="D44" s="89"/>
      <c r="E44" s="88"/>
    </row>
    <row r="45" customFormat="false" ht="15" hidden="false" customHeight="false" outlineLevel="0" collapsed="false">
      <c r="A45" s="21"/>
      <c r="B45" s="22" t="s">
        <v>133</v>
      </c>
      <c r="C45" s="23"/>
      <c r="D45" s="24"/>
      <c r="E45" s="25"/>
    </row>
    <row r="46" customFormat="false" ht="15" hidden="false" customHeight="false" outlineLevel="0" collapsed="false">
      <c r="A46" s="37"/>
      <c r="B46" s="38"/>
      <c r="C46" s="146" t="s">
        <v>30</v>
      </c>
      <c r="D46" s="40" t="s">
        <v>31</v>
      </c>
      <c r="E46" s="38" t="s">
        <v>32</v>
      </c>
    </row>
    <row r="47" customFormat="false" ht="15" hidden="false" customHeight="false" outlineLevel="0" collapsed="false">
      <c r="A47" s="147" t="s">
        <v>33</v>
      </c>
      <c r="B47" s="148" t="s">
        <v>134</v>
      </c>
      <c r="C47" s="67" t="n">
        <v>0.0007</v>
      </c>
      <c r="D47" s="149" t="n">
        <f aca="false">D$13*C47</f>
        <v>1.483643</v>
      </c>
      <c r="E47" s="148" t="s">
        <v>135</v>
      </c>
    </row>
    <row r="48" customFormat="false" ht="15" hidden="false" customHeight="false" outlineLevel="0" collapsed="false">
      <c r="A48" s="150"/>
      <c r="B48" s="62"/>
      <c r="C48" s="39"/>
      <c r="D48" s="68"/>
      <c r="E48" s="62" t="s">
        <v>136</v>
      </c>
    </row>
    <row r="49" customFormat="false" ht="15" hidden="false" customHeight="false" outlineLevel="0" collapsed="false">
      <c r="A49" s="31"/>
      <c r="B49" s="32"/>
      <c r="C49" s="33"/>
      <c r="D49" s="34"/>
      <c r="E49" s="32" t="s">
        <v>137</v>
      </c>
    </row>
    <row r="50" customFormat="false" ht="15" hidden="false" customHeight="false" outlineLevel="0" collapsed="false">
      <c r="A50" s="151"/>
      <c r="B50" s="152" t="s">
        <v>128</v>
      </c>
      <c r="C50" s="153" t="n">
        <f aca="false">SUM(C47:C49)</f>
        <v>0.0007</v>
      </c>
      <c r="D50" s="154" t="n">
        <f aca="false">SUM(D47:D49)</f>
        <v>1.483643</v>
      </c>
      <c r="E50" s="62"/>
    </row>
    <row r="51" customFormat="false" ht="15" hidden="false" customHeight="false" outlineLevel="0" collapsed="false">
      <c r="A51" s="155"/>
      <c r="B51" s="156"/>
      <c r="C51" s="67"/>
      <c r="D51" s="149"/>
      <c r="E51" s="157" t="s">
        <v>129</v>
      </c>
    </row>
    <row r="52" customFormat="false" ht="15" hidden="false" customHeight="false" outlineLevel="0" collapsed="false">
      <c r="A52" s="139" t="s">
        <v>36</v>
      </c>
      <c r="B52" s="158" t="s">
        <v>130</v>
      </c>
      <c r="C52" s="33" t="n">
        <f aca="false">C50*C33</f>
        <v>0.0002506</v>
      </c>
      <c r="D52" s="34" t="n">
        <f aca="false">D$13*C52</f>
        <v>0.531144194</v>
      </c>
      <c r="E52" s="140"/>
    </row>
    <row r="53" customFormat="false" ht="15" hidden="false" customHeight="false" outlineLevel="0" collapsed="false">
      <c r="A53" s="159"/>
      <c r="B53" s="142" t="s">
        <v>138</v>
      </c>
      <c r="C53" s="143" t="n">
        <f aca="false">SUM(C50:C52)</f>
        <v>0.0009506</v>
      </c>
      <c r="D53" s="144" t="n">
        <f aca="false">SUM(D50:D52)</f>
        <v>2.014787194</v>
      </c>
      <c r="E53" s="60"/>
    </row>
    <row r="54" customFormat="false" ht="15" hidden="false" customHeight="false" outlineLevel="0" collapsed="false">
      <c r="A54" s="87"/>
      <c r="B54" s="88"/>
      <c r="C54" s="87"/>
      <c r="D54" s="89"/>
      <c r="E54" s="88"/>
    </row>
    <row r="55" customFormat="false" ht="15" hidden="false" customHeight="false" outlineLevel="0" collapsed="false">
      <c r="A55" s="214"/>
      <c r="B55" s="22" t="s">
        <v>139</v>
      </c>
      <c r="C55" s="23"/>
      <c r="D55" s="24"/>
      <c r="E55" s="25"/>
    </row>
    <row r="56" customFormat="false" ht="15" hidden="false" customHeight="false" outlineLevel="0" collapsed="false">
      <c r="A56" s="214"/>
      <c r="B56" s="38"/>
      <c r="C56" s="160" t="s">
        <v>30</v>
      </c>
      <c r="D56" s="57" t="s">
        <v>31</v>
      </c>
      <c r="E56" s="27" t="s">
        <v>32</v>
      </c>
    </row>
    <row r="57" customFormat="false" ht="15" hidden="false" customHeight="false" outlineLevel="0" collapsed="false">
      <c r="A57" s="215"/>
      <c r="B57" s="148"/>
      <c r="C57" s="147"/>
      <c r="D57" s="161"/>
      <c r="E57" s="162" t="s">
        <v>140</v>
      </c>
    </row>
    <row r="58" customFormat="false" ht="15" hidden="false" customHeight="false" outlineLevel="0" collapsed="false">
      <c r="A58" s="216" t="s">
        <v>33</v>
      </c>
      <c r="B58" s="62" t="s">
        <v>141</v>
      </c>
      <c r="C58" s="39" t="n">
        <f aca="false">MOTORISTA!C58</f>
        <v>0.004165</v>
      </c>
      <c r="D58" s="164" t="n">
        <f aca="false">D$13*C58</f>
        <v>8.82767585</v>
      </c>
      <c r="E58" s="162" t="s">
        <v>142</v>
      </c>
    </row>
    <row r="59" customFormat="false" ht="15" hidden="false" customHeight="false" outlineLevel="0" collapsed="false">
      <c r="A59" s="217"/>
      <c r="B59" s="32"/>
      <c r="C59" s="33"/>
      <c r="D59" s="165"/>
      <c r="E59" s="140" t="s">
        <v>143</v>
      </c>
    </row>
    <row r="60" customFormat="false" ht="15" hidden="false" customHeight="false" outlineLevel="0" collapsed="false">
      <c r="A60" s="218"/>
      <c r="B60" s="62"/>
      <c r="C60" s="39"/>
      <c r="D60" s="68"/>
      <c r="E60" s="157" t="s">
        <v>144</v>
      </c>
    </row>
    <row r="61" customFormat="false" ht="15" hidden="false" customHeight="false" outlineLevel="0" collapsed="false">
      <c r="A61" s="219" t="s">
        <v>36</v>
      </c>
      <c r="B61" s="32" t="s">
        <v>145</v>
      </c>
      <c r="C61" s="33" t="n">
        <f aca="false">MOTORISTA!C61</f>
        <v>0.0003332</v>
      </c>
      <c r="D61" s="34" t="n">
        <f aca="false">D$13*C61</f>
        <v>0.706214068</v>
      </c>
      <c r="E61" s="140" t="s">
        <v>146</v>
      </c>
    </row>
    <row r="62" customFormat="false" ht="15" hidden="false" customHeight="false" outlineLevel="0" collapsed="false">
      <c r="A62" s="220"/>
      <c r="B62" s="148" t="s">
        <v>147</v>
      </c>
      <c r="C62" s="67"/>
      <c r="D62" s="149"/>
      <c r="E62" s="148" t="s">
        <v>148</v>
      </c>
    </row>
    <row r="63" customFormat="false" ht="15" hidden="false" customHeight="false" outlineLevel="0" collapsed="false">
      <c r="A63" s="219" t="s">
        <v>43</v>
      </c>
      <c r="B63" s="32" t="s">
        <v>149</v>
      </c>
      <c r="C63" s="33" t="n">
        <f aca="false">MOTORISTA!C63</f>
        <v>0.02</v>
      </c>
      <c r="D63" s="34" t="n">
        <f aca="false">D$13*C63</f>
        <v>42.3898</v>
      </c>
      <c r="E63" s="32"/>
    </row>
    <row r="64" customFormat="false" ht="15" hidden="false" customHeight="false" outlineLevel="0" collapsed="false">
      <c r="A64" s="220"/>
      <c r="B64" s="148"/>
      <c r="C64" s="166"/>
      <c r="D64" s="149"/>
      <c r="E64" s="157" t="s">
        <v>150</v>
      </c>
    </row>
    <row r="65" customFormat="false" ht="15" hidden="false" customHeight="false" outlineLevel="0" collapsed="false">
      <c r="A65" s="218" t="s">
        <v>95</v>
      </c>
      <c r="B65" s="62" t="s">
        <v>151</v>
      </c>
      <c r="C65" s="167" t="n">
        <f aca="false">MOTORISTA!C65</f>
        <v>0.0194444444444444</v>
      </c>
      <c r="D65" s="68" t="n">
        <f aca="false">D$13*C65</f>
        <v>41.2123055555556</v>
      </c>
      <c r="E65" s="162" t="s">
        <v>152</v>
      </c>
    </row>
    <row r="66" customFormat="false" ht="15" hidden="false" customHeight="false" outlineLevel="0" collapsed="false">
      <c r="A66" s="219"/>
      <c r="B66" s="62"/>
      <c r="C66" s="168"/>
      <c r="D66" s="34"/>
      <c r="E66" s="162" t="s">
        <v>153</v>
      </c>
    </row>
    <row r="67" customFormat="false" ht="15" hidden="false" customHeight="false" outlineLevel="0" collapsed="false">
      <c r="A67" s="216" t="s">
        <v>108</v>
      </c>
      <c r="B67" s="148" t="s">
        <v>130</v>
      </c>
      <c r="C67" s="169" t="n">
        <f aca="false">MOTORISTA!C67</f>
        <v>0.00696111111111111</v>
      </c>
      <c r="D67" s="68" t="n">
        <f aca="false">D$13*C67</f>
        <v>14.7540053888889</v>
      </c>
      <c r="E67" s="148" t="s">
        <v>154</v>
      </c>
    </row>
    <row r="68" customFormat="false" ht="15" hidden="false" customHeight="false" outlineLevel="0" collapsed="false">
      <c r="A68" s="216"/>
      <c r="B68" s="32"/>
      <c r="C68" s="169"/>
      <c r="D68" s="170"/>
      <c r="E68" s="32" t="s">
        <v>155</v>
      </c>
    </row>
    <row r="69" customFormat="false" ht="15" hidden="false" customHeight="false" outlineLevel="0" collapsed="false">
      <c r="A69" s="220"/>
      <c r="B69" s="148" t="s">
        <v>147</v>
      </c>
      <c r="C69" s="67"/>
      <c r="D69" s="149"/>
      <c r="E69" s="62" t="s">
        <v>148</v>
      </c>
    </row>
    <row r="70" customFormat="false" ht="15" hidden="false" customHeight="false" outlineLevel="0" collapsed="false">
      <c r="A70" s="219" t="s">
        <v>111</v>
      </c>
      <c r="B70" s="32" t="s">
        <v>156</v>
      </c>
      <c r="C70" s="33" t="n">
        <f aca="false">MOTORISTA!C70</f>
        <v>0.02</v>
      </c>
      <c r="D70" s="34" t="n">
        <f aca="false">D$13*C70</f>
        <v>42.3898</v>
      </c>
      <c r="E70" s="32"/>
    </row>
    <row r="71" customFormat="false" ht="15" hidden="false" customHeight="false" outlineLevel="0" collapsed="false">
      <c r="A71" s="221"/>
      <c r="B71" s="64" t="s">
        <v>157</v>
      </c>
      <c r="C71" s="65" t="n">
        <f aca="false">SUM(C58:C70)</f>
        <v>0.0709037555555556</v>
      </c>
      <c r="D71" s="66" t="n">
        <f aca="false">SUM(D58:D70)</f>
        <v>150.279800862444</v>
      </c>
      <c r="E71" s="60"/>
    </row>
    <row r="72" customFormat="false" ht="15" hidden="false" customHeight="false" outlineLevel="0" collapsed="false">
      <c r="A72" s="87"/>
      <c r="B72" s="88"/>
      <c r="C72" s="145"/>
      <c r="D72" s="89"/>
      <c r="E72" s="88"/>
    </row>
    <row r="73" customFormat="false" ht="15" hidden="false" customHeight="false" outlineLevel="0" collapsed="false">
      <c r="A73" s="21"/>
      <c r="B73" s="22" t="s">
        <v>158</v>
      </c>
      <c r="C73" s="23"/>
      <c r="D73" s="24"/>
      <c r="E73" s="25"/>
    </row>
    <row r="74" customFormat="false" ht="15" hidden="false" customHeight="false" outlineLevel="0" collapsed="false">
      <c r="A74" s="171"/>
      <c r="B74" s="30"/>
      <c r="C74" s="172" t="s">
        <v>30</v>
      </c>
      <c r="D74" s="57" t="s">
        <v>31</v>
      </c>
      <c r="E74" s="30" t="s">
        <v>32</v>
      </c>
    </row>
    <row r="75" customFormat="false" ht="15" hidden="false" customHeight="false" outlineLevel="0" collapsed="false">
      <c r="A75" s="36" t="str">
        <f aca="false">MOTORISTA!A76</f>
        <v>A</v>
      </c>
      <c r="B75" s="60" t="str">
        <f aca="false">MOTORISTA!B76</f>
        <v>AUSÊNCIA POR DOENÇA</v>
      </c>
      <c r="C75" s="61" t="n">
        <f aca="false">MOTORISTA!C76</f>
        <v>0.0138888888888889</v>
      </c>
      <c r="D75" s="58" t="n">
        <f aca="false">D8*C75</f>
        <v>29.4373611111111</v>
      </c>
      <c r="E75" s="60" t="str">
        <f aca="false">MOTORISTA!E75</f>
        <v>Leis 8.036/90 e 9.491/97</v>
      </c>
    </row>
    <row r="76" customFormat="false" ht="15" hidden="false" customHeight="false" outlineLevel="0" collapsed="false">
      <c r="A76" s="155"/>
      <c r="B76" s="148"/>
      <c r="C76" s="173"/>
      <c r="D76" s="149"/>
      <c r="E76" s="148" t="s">
        <v>162</v>
      </c>
    </row>
    <row r="77" customFormat="false" ht="15" hidden="false" customHeight="false" outlineLevel="0" collapsed="false">
      <c r="A77" s="163" t="s">
        <v>36</v>
      </c>
      <c r="B77" s="62" t="s">
        <v>163</v>
      </c>
      <c r="C77" s="169" t="n">
        <f aca="false">MOTORISTA!C78</f>
        <v>0.0002</v>
      </c>
      <c r="D77" s="68" t="n">
        <f aca="false">D$13*C77</f>
        <v>0.423898</v>
      </c>
      <c r="E77" s="62" t="s">
        <v>164</v>
      </c>
    </row>
    <row r="78" customFormat="false" ht="15" hidden="false" customHeight="false" outlineLevel="0" collapsed="false">
      <c r="A78" s="139"/>
      <c r="B78" s="32"/>
      <c r="C78" s="174"/>
      <c r="D78" s="34"/>
      <c r="E78" s="32" t="s">
        <v>165</v>
      </c>
    </row>
    <row r="79" customFormat="false" ht="15" hidden="false" customHeight="false" outlineLevel="0" collapsed="false">
      <c r="A79" s="150"/>
      <c r="B79" s="62"/>
      <c r="C79" s="167"/>
      <c r="D79" s="68"/>
      <c r="E79" s="52" t="s">
        <v>166</v>
      </c>
    </row>
    <row r="80" customFormat="false" ht="15" hidden="false" customHeight="false" outlineLevel="0" collapsed="false">
      <c r="A80" s="150" t="s">
        <v>43</v>
      </c>
      <c r="B80" s="62" t="s">
        <v>167</v>
      </c>
      <c r="C80" s="167" t="n">
        <f aca="false">MOTORISTA!C81</f>
        <v>0.00833333333333333</v>
      </c>
      <c r="D80" s="68" t="n">
        <f aca="false">D$13*C80</f>
        <v>17.6624166666667</v>
      </c>
      <c r="E80" s="162" t="s">
        <v>168</v>
      </c>
    </row>
    <row r="81" customFormat="false" ht="15" hidden="false" customHeight="false" outlineLevel="0" collapsed="false">
      <c r="A81" s="31"/>
      <c r="B81" s="62"/>
      <c r="C81" s="168"/>
      <c r="D81" s="34"/>
      <c r="E81" s="162" t="s">
        <v>169</v>
      </c>
    </row>
    <row r="82" customFormat="false" ht="15" hidden="false" customHeight="false" outlineLevel="0" collapsed="false">
      <c r="A82" s="163" t="s">
        <v>95</v>
      </c>
      <c r="B82" s="148" t="s">
        <v>170</v>
      </c>
      <c r="C82" s="169" t="n">
        <f aca="false">MOTORISTA!C83</f>
        <v>0.00416666666666667</v>
      </c>
      <c r="D82" s="68" t="n">
        <f aca="false">D$13*C82</f>
        <v>8.83120833333333</v>
      </c>
      <c r="E82" s="148" t="s">
        <v>171</v>
      </c>
    </row>
    <row r="83" customFormat="false" ht="15" hidden="false" customHeight="false" outlineLevel="0" collapsed="false">
      <c r="A83" s="163"/>
      <c r="B83" s="32"/>
      <c r="C83" s="169"/>
      <c r="D83" s="170"/>
      <c r="E83" s="32" t="s">
        <v>172</v>
      </c>
    </row>
    <row r="84" customFormat="false" ht="15" hidden="false" customHeight="false" outlineLevel="0" collapsed="false">
      <c r="A84" s="63"/>
      <c r="B84" s="64" t="s">
        <v>49</v>
      </c>
      <c r="C84" s="65" t="n">
        <f aca="false">SUM(C75:C83)</f>
        <v>0.0265888888888889</v>
      </c>
      <c r="D84" s="66" t="n">
        <f aca="false">SUM(D75:D83)</f>
        <v>56.3548841111111</v>
      </c>
      <c r="E84" s="60"/>
    </row>
    <row r="85" customFormat="false" ht="15" hidden="false" customHeight="false" outlineLevel="0" collapsed="false">
      <c r="A85" s="36" t="s">
        <v>108</v>
      </c>
      <c r="B85" s="60" t="s">
        <v>173</v>
      </c>
      <c r="C85" s="67" t="n">
        <f aca="false">C84*C33</f>
        <v>0.00951882222222222</v>
      </c>
      <c r="D85" s="68" t="n">
        <f aca="false">D$13*C85</f>
        <v>20.1750485117778</v>
      </c>
      <c r="E85" s="148" t="s">
        <v>174</v>
      </c>
    </row>
    <row r="86" customFormat="false" ht="15" hidden="false" customHeight="false" outlineLevel="0" collapsed="false">
      <c r="A86" s="175"/>
      <c r="B86" s="176" t="s">
        <v>175</v>
      </c>
      <c r="C86" s="175"/>
      <c r="D86" s="177" t="n">
        <f aca="false">SUM(D84:D85)</f>
        <v>76.5299326228889</v>
      </c>
      <c r="E86" s="32" t="s">
        <v>176</v>
      </c>
    </row>
    <row r="87" customFormat="false" ht="15" hidden="false" customHeight="false" outlineLevel="0" collapsed="false">
      <c r="A87" s="43"/>
      <c r="B87" s="44"/>
      <c r="C87" s="43"/>
      <c r="D87" s="46"/>
      <c r="E87" s="52"/>
    </row>
    <row r="88" customFormat="false" ht="15" hidden="false" customHeight="false" outlineLevel="0" collapsed="false">
      <c r="A88" s="36"/>
      <c r="B88" s="64" t="s">
        <v>177</v>
      </c>
      <c r="C88" s="65"/>
      <c r="D88" s="66" t="n">
        <f aca="false">D86+D71+D53+D43+D33+D21+D13</f>
        <v>4400.17772712733</v>
      </c>
      <c r="E88" s="60"/>
    </row>
    <row r="89" customFormat="false" ht="15" hidden="false" customHeight="false" outlineLevel="0" collapsed="false">
      <c r="A89" s="43"/>
      <c r="B89" s="44"/>
      <c r="C89" s="182"/>
      <c r="D89" s="46"/>
      <c r="E89" s="52"/>
    </row>
    <row r="90" customFormat="false" ht="15.75" hidden="false" customHeight="false" outlineLevel="0" collapsed="false">
      <c r="A90" s="43"/>
      <c r="B90" s="64" t="s">
        <v>178</v>
      </c>
      <c r="C90" s="65"/>
      <c r="D90" s="183" t="s">
        <v>179</v>
      </c>
      <c r="E90" s="184" t="n">
        <f aca="false">D88*D90</f>
        <v>4400.17772712733</v>
      </c>
    </row>
    <row r="91" customFormat="false" ht="15" hidden="false" customHeight="false" outlineLevel="0" collapsed="false">
      <c r="A91" s="87"/>
      <c r="B91" s="88"/>
      <c r="C91" s="87"/>
      <c r="D91" s="89"/>
      <c r="E91" s="88"/>
    </row>
    <row r="92" customFormat="false" ht="15" hidden="false" customHeight="false" outlineLevel="0" collapsed="false">
      <c r="A92" s="214"/>
      <c r="B92" s="22" t="s">
        <v>29</v>
      </c>
      <c r="C92" s="23"/>
      <c r="D92" s="24"/>
      <c r="E92" s="25"/>
    </row>
    <row r="93" customFormat="false" ht="15" hidden="false" customHeight="false" outlineLevel="0" collapsed="false">
      <c r="A93" s="222"/>
      <c r="B93" s="27"/>
      <c r="C93" s="28" t="s">
        <v>30</v>
      </c>
      <c r="D93" s="29" t="s">
        <v>31</v>
      </c>
      <c r="E93" s="30" t="s">
        <v>32</v>
      </c>
    </row>
    <row r="94" customFormat="false" ht="15" hidden="false" customHeight="false" outlineLevel="0" collapsed="false">
      <c r="A94" s="219" t="s">
        <v>33</v>
      </c>
      <c r="B94" s="32" t="s">
        <v>34</v>
      </c>
      <c r="C94" s="33" t="n">
        <v>0.0137</v>
      </c>
      <c r="D94" s="34" t="n">
        <f aca="false">E90*C94</f>
        <v>60.2824348616445</v>
      </c>
      <c r="E94" s="35" t="s">
        <v>35</v>
      </c>
    </row>
    <row r="95" customFormat="false" ht="15" hidden="false" customHeight="false" outlineLevel="0" collapsed="false">
      <c r="A95" s="223" t="s">
        <v>36</v>
      </c>
      <c r="B95" s="32" t="s">
        <v>37</v>
      </c>
      <c r="C95" s="33" t="n">
        <v>0.01</v>
      </c>
      <c r="D95" s="58" t="n">
        <f aca="false">(E90+D94)*C95</f>
        <v>44.6046016198898</v>
      </c>
      <c r="E95" s="35" t="s">
        <v>38</v>
      </c>
    </row>
    <row r="96" customFormat="false" ht="15" hidden="false" customHeight="false" outlineLevel="0" collapsed="false">
      <c r="A96" s="220"/>
      <c r="B96" s="38" t="s">
        <v>39</v>
      </c>
      <c r="C96" s="39"/>
      <c r="D96" s="40" t="n">
        <f aca="false">SUM(D94:D95)</f>
        <v>104.887036481534</v>
      </c>
      <c r="E96" s="41"/>
    </row>
    <row r="97" customFormat="false" ht="15" hidden="false" customHeight="false" outlineLevel="0" collapsed="false">
      <c r="A97" s="224" t="s">
        <v>180</v>
      </c>
      <c r="B97" s="185" t="s">
        <v>181</v>
      </c>
      <c r="C97" s="186"/>
      <c r="D97" s="187"/>
      <c r="E97" s="188"/>
    </row>
    <row r="98" customFormat="false" ht="15" hidden="false" customHeight="false" outlineLevel="0" collapsed="false">
      <c r="A98" s="178"/>
      <c r="B98" s="44"/>
      <c r="C98" s="45"/>
      <c r="D98" s="46"/>
      <c r="E98" s="47"/>
    </row>
    <row r="99" customFormat="false" ht="15" hidden="false" customHeight="false" outlineLevel="0" collapsed="false">
      <c r="A99" s="225"/>
      <c r="B99" s="49" t="s">
        <v>41</v>
      </c>
      <c r="C99" s="50"/>
      <c r="D99" s="29" t="n">
        <f aca="false">(E90+D96)/(1-6.65%)</f>
        <v>4825.99331934533</v>
      </c>
      <c r="E99" s="51"/>
    </row>
    <row r="100" customFormat="false" ht="15" hidden="false" customHeight="false" outlineLevel="0" collapsed="false">
      <c r="A100" s="87"/>
      <c r="B100" s="88"/>
      <c r="C100" s="145"/>
      <c r="D100" s="89"/>
      <c r="E100" s="189"/>
    </row>
    <row r="101" customFormat="false" ht="15" hidden="false" customHeight="false" outlineLevel="0" collapsed="false">
      <c r="A101" s="21"/>
      <c r="B101" s="22" t="s">
        <v>42</v>
      </c>
      <c r="C101" s="54"/>
      <c r="D101" s="55"/>
      <c r="E101" s="56"/>
    </row>
    <row r="102" customFormat="false" ht="15" hidden="false" customHeight="false" outlineLevel="0" collapsed="false">
      <c r="A102" s="26"/>
      <c r="B102" s="27"/>
      <c r="C102" s="28" t="s">
        <v>30</v>
      </c>
      <c r="D102" s="57" t="s">
        <v>31</v>
      </c>
      <c r="E102" s="30" t="s">
        <v>32</v>
      </c>
    </row>
    <row r="103" customFormat="false" ht="15" hidden="false" customHeight="false" outlineLevel="0" collapsed="false">
      <c r="A103" s="31" t="s">
        <v>43</v>
      </c>
      <c r="B103" s="32" t="s">
        <v>44</v>
      </c>
      <c r="C103" s="33"/>
      <c r="D103" s="58"/>
      <c r="E103" s="59" t="s">
        <v>45</v>
      </c>
    </row>
    <row r="104" customFormat="false" ht="15" hidden="false" customHeight="false" outlineLevel="0" collapsed="false">
      <c r="A104" s="36"/>
      <c r="B104" s="60" t="s">
        <v>46</v>
      </c>
      <c r="C104" s="61" t="n">
        <v>0.0065</v>
      </c>
      <c r="D104" s="58" t="n">
        <f aca="false">$D$99*C104</f>
        <v>31.3689565757447</v>
      </c>
      <c r="E104" s="62"/>
    </row>
    <row r="105" customFormat="false" ht="15" hidden="false" customHeight="false" outlineLevel="0" collapsed="false">
      <c r="A105" s="36"/>
      <c r="B105" s="60" t="s">
        <v>47</v>
      </c>
      <c r="C105" s="61" t="n">
        <v>0.03</v>
      </c>
      <c r="D105" s="58" t="n">
        <f aca="false">$D$99*C105</f>
        <v>144.77979958036</v>
      </c>
      <c r="E105" s="62"/>
    </row>
    <row r="106" customFormat="false" ht="15" hidden="false" customHeight="false" outlineLevel="0" collapsed="false">
      <c r="A106" s="36"/>
      <c r="B106" s="60" t="s">
        <v>48</v>
      </c>
      <c r="C106" s="61" t="n">
        <v>0.03</v>
      </c>
      <c r="D106" s="58" t="n">
        <f aca="false">$D$99*C106</f>
        <v>144.77979958036</v>
      </c>
      <c r="E106" s="62"/>
    </row>
    <row r="107" customFormat="false" ht="15" hidden="false" customHeight="false" outlineLevel="0" collapsed="false">
      <c r="A107" s="36"/>
      <c r="B107" s="60"/>
      <c r="C107" s="61"/>
      <c r="D107" s="58"/>
      <c r="E107" s="62"/>
    </row>
    <row r="108" customFormat="false" ht="15" hidden="false" customHeight="false" outlineLevel="0" collapsed="false">
      <c r="A108" s="63"/>
      <c r="B108" s="64" t="s">
        <v>49</v>
      </c>
      <c r="C108" s="65" t="n">
        <f aca="false">SUM(C104:C107)</f>
        <v>0.0665</v>
      </c>
      <c r="D108" s="66" t="n">
        <f aca="false">SUM(D104:D107)</f>
        <v>320.928555736465</v>
      </c>
      <c r="E108" s="32"/>
    </row>
    <row r="109" customFormat="false" ht="15" hidden="false" customHeight="false" outlineLevel="0" collapsed="false">
      <c r="A109" s="36"/>
      <c r="B109" s="60"/>
      <c r="C109" s="67"/>
      <c r="D109" s="68"/>
      <c r="E109" s="60"/>
    </row>
    <row r="110" customFormat="false" ht="15" hidden="false" customHeight="false" outlineLevel="0" collapsed="false">
      <c r="A110" s="36"/>
      <c r="B110" s="64" t="s">
        <v>50</v>
      </c>
      <c r="C110" s="36"/>
      <c r="D110" s="66" t="n">
        <f aca="false">D108+D99</f>
        <v>5146.9218750818</v>
      </c>
      <c r="E110" s="60"/>
    </row>
    <row r="111" customFormat="false" ht="15" hidden="false" customHeight="false" outlineLevel="0" collapsed="false">
      <c r="A111" s="36"/>
      <c r="B111" s="64"/>
      <c r="C111" s="36"/>
      <c r="D111" s="66"/>
      <c r="E111" s="60"/>
    </row>
    <row r="112" customFormat="false" ht="15" hidden="false" customHeight="false" outlineLevel="0" collapsed="false">
      <c r="A112" s="36"/>
      <c r="B112" s="64"/>
      <c r="C112" s="36"/>
      <c r="D112" s="66"/>
      <c r="E112" s="60"/>
    </row>
    <row r="113" customFormat="false" ht="15" hidden="false" customHeight="false" outlineLevel="0" collapsed="false">
      <c r="A113" s="36"/>
      <c r="B113" s="64" t="s">
        <v>51</v>
      </c>
      <c r="C113" s="36" t="n">
        <v>12</v>
      </c>
      <c r="D113" s="66" t="n">
        <f aca="false">D110*C113</f>
        <v>61763.0625009816</v>
      </c>
      <c r="E113" s="60"/>
    </row>
    <row r="114" customFormat="false" ht="15" hidden="false" customHeight="false" outlineLevel="0" collapsed="false">
      <c r="A114" s="124"/>
      <c r="B114" s="121"/>
      <c r="C114" s="124"/>
      <c r="D114" s="123"/>
      <c r="E114" s="108"/>
    </row>
    <row r="115" customFormat="false" ht="15.75" hidden="false" customHeight="false" outlineLevel="0" collapsed="false">
      <c r="A115" s="124"/>
      <c r="B115" s="190" t="s">
        <v>182</v>
      </c>
      <c r="C115" s="124"/>
      <c r="D115" s="123"/>
      <c r="E115" s="108"/>
    </row>
    <row r="116" s="80" customFormat="true" ht="9" hidden="false" customHeight="false" outlineLevel="0" collapsed="false"/>
    <row r="117" s="80" customFormat="true" ht="12" hidden="false" customHeight="false" outlineLevel="0" collapsed="false">
      <c r="D117" s="226"/>
    </row>
    <row r="118" s="80" customFormat="true" ht="9" hidden="false" customHeight="false" outlineLevel="0" collapsed="false"/>
    <row r="119" s="80" customFormat="true" ht="9" hidden="false" customHeight="false" outlineLevel="0" collapsed="false"/>
    <row r="120" s="80" customFormat="true" ht="9" hidden="false" customHeight="false" outlineLevel="0" collapsed="false"/>
    <row r="121" s="80" customFormat="true" ht="9" hidden="false" customHeight="false" outlineLevel="0" collapsed="false"/>
    <row r="122" s="80" customFormat="true" ht="9" hidden="false" customHeight="false" outlineLevel="0" collapsed="false"/>
    <row r="123" s="80" customFormat="true" ht="9" hidden="false" customHeight="false" outlineLevel="0" collapsed="false"/>
    <row r="124" s="80" customFormat="true" ht="9" hidden="false" customHeight="false" outlineLevel="0" collapsed="false"/>
    <row r="125" s="80" customFormat="true" ht="9" hidden="false" customHeight="false" outlineLevel="0" collapsed="false"/>
    <row r="126" s="80" customFormat="true" ht="9" hidden="false" customHeight="false" outlineLevel="0" collapsed="false"/>
    <row r="127" s="80" customFormat="true" ht="9" hidden="false" customHeight="false" outlineLevel="0" collapsed="false"/>
    <row r="128" s="80" customFormat="true" ht="9" hidden="false" customHeight="false" outlineLevel="0" collapsed="false"/>
    <row r="129" s="80" customFormat="true" ht="9" hidden="false" customHeight="false" outlineLevel="0" collapsed="false"/>
    <row r="130" s="80" customFormat="true" ht="9" hidden="false" customHeight="false" outlineLevel="0" collapsed="false"/>
    <row r="131" s="80" customFormat="true" ht="9" hidden="false" customHeight="false" outlineLevel="0" collapsed="false"/>
    <row r="132" s="80" customFormat="true" ht="9" hidden="false" customHeight="false" outlineLevel="0" collapsed="false"/>
    <row r="133" s="80" customFormat="true" ht="9" hidden="false" customHeight="false" outlineLevel="0" collapsed="false"/>
    <row r="134" s="80" customFormat="true" ht="9" hidden="false" customHeight="false" outlineLevel="0" collapsed="false"/>
    <row r="135" s="80" customFormat="true" ht="9" hidden="false" customHeight="false" outlineLevel="0" collapsed="false"/>
    <row r="136" s="80" customFormat="true" ht="9" hidden="false" customHeight="false" outlineLevel="0" collapsed="false"/>
    <row r="137" s="80" customFormat="true" ht="9" hidden="false" customHeight="false" outlineLevel="0" collapsed="false"/>
    <row r="138" s="80" customFormat="true" ht="9" hidden="false" customHeight="false" outlineLevel="0" collapsed="false"/>
    <row r="139" s="80" customFormat="true" ht="9" hidden="false" customHeight="false" outlineLevel="0" collapsed="false"/>
    <row r="140" s="80" customFormat="true" ht="9" hidden="false" customHeight="false" outlineLevel="0" collapsed="false"/>
    <row r="141" s="80" customFormat="true" ht="9" hidden="false" customHeight="false" outlineLevel="0" collapsed="false"/>
    <row r="142" s="80" customFormat="true" ht="9" hidden="false" customHeight="false" outlineLevel="0" collapsed="false"/>
    <row r="143" s="80" customFormat="true" ht="9" hidden="false" customHeight="false" outlineLevel="0" collapsed="false"/>
    <row r="144" s="80" customFormat="true" ht="9" hidden="false" customHeight="false" outlineLevel="0" collapsed="false"/>
    <row r="145" s="80" customFormat="true" ht="9" hidden="false" customHeight="false" outlineLevel="0" collapsed="false"/>
    <row r="146" s="80" customFormat="true" ht="9" hidden="false" customHeight="false" outlineLevel="0" collapsed="false"/>
    <row r="147" s="80" customFormat="true" ht="9" hidden="false" customHeight="false" outlineLevel="0" collapsed="false"/>
    <row r="148" s="80" customFormat="true" ht="9" hidden="false" customHeight="false" outlineLevel="0" collapsed="false"/>
    <row r="149" s="80" customFormat="true" ht="9" hidden="false" customHeight="false" outlineLevel="0" collapsed="false"/>
    <row r="150" s="80" customFormat="true" ht="9" hidden="false" customHeight="false" outlineLevel="0" collapsed="false"/>
    <row r="151" s="80" customFormat="true" ht="9" hidden="false" customHeight="false" outlineLevel="0" collapsed="false"/>
    <row r="152" s="80" customFormat="true" ht="9" hidden="false" customHeight="false" outlineLevel="0" collapsed="false"/>
    <row r="153" s="80" customFormat="true" ht="9" hidden="false" customHeight="false" outlineLevel="0" collapsed="false"/>
    <row r="154" s="80" customFormat="true" ht="9" hidden="false" customHeight="false" outlineLevel="0" collapsed="false"/>
    <row r="155" s="80" customFormat="true" ht="9" hidden="false" customHeight="false" outlineLevel="0" collapsed="false"/>
    <row r="156" s="80" customFormat="true" ht="9" hidden="false" customHeight="false" outlineLevel="0" collapsed="false"/>
    <row r="157" s="80" customFormat="true" ht="9" hidden="false" customHeight="false" outlineLevel="0" collapsed="false"/>
    <row r="158" s="80" customFormat="true" ht="9" hidden="false" customHeight="false" outlineLevel="0" collapsed="false"/>
    <row r="159" s="80" customFormat="true" ht="9" hidden="false" customHeight="false" outlineLevel="0" collapsed="false"/>
    <row r="160" s="80" customFormat="true" ht="9" hidden="false" customHeight="false" outlineLevel="0" collapsed="false"/>
    <row r="161" s="80" customFormat="true" ht="9" hidden="false" customHeight="false" outlineLevel="0" collapsed="false"/>
    <row r="162" s="80" customFormat="true" ht="9" hidden="false" customHeight="false" outlineLevel="0" collapsed="false"/>
    <row r="163" s="80" customFormat="true" ht="9" hidden="false" customHeight="false" outlineLevel="0" collapsed="false"/>
    <row r="164" s="80" customFormat="true" ht="9" hidden="false" customHeight="false" outlineLevel="0" collapsed="false"/>
    <row r="165" s="80" customFormat="true" ht="9" hidden="false" customHeight="false" outlineLevel="0" collapsed="false"/>
    <row r="166" s="80" customFormat="true" ht="9" hidden="false" customHeight="false" outlineLevel="0" collapsed="false"/>
    <row r="167" s="80" customFormat="true" ht="9" hidden="false" customHeight="false" outlineLevel="0" collapsed="false"/>
    <row r="168" s="80" customFormat="true" ht="9" hidden="false" customHeight="false" outlineLevel="0" collapsed="false"/>
    <row r="169" s="80" customFormat="true" ht="9" hidden="false" customHeight="false" outlineLevel="0" collapsed="false"/>
    <row r="170" s="80" customFormat="true" ht="9" hidden="false" customHeight="false" outlineLevel="0" collapsed="false"/>
    <row r="171" s="80" customFormat="true" ht="9" hidden="false" customHeight="false" outlineLevel="0" collapsed="false"/>
    <row r="172" s="80" customFormat="true" ht="9" hidden="false" customHeight="false" outlineLevel="0" collapsed="false"/>
    <row r="173" s="80" customFormat="true" ht="9" hidden="false" customHeight="false" outlineLevel="0" collapsed="false"/>
    <row r="174" s="80" customFormat="true" ht="9" hidden="false" customHeight="false" outlineLevel="0" collapsed="false"/>
    <row r="175" s="80" customFormat="true" ht="9" hidden="false" customHeight="false" outlineLevel="0" collapsed="false"/>
    <row r="176" s="80" customFormat="true" ht="9" hidden="false" customHeight="false" outlineLevel="0" collapsed="false"/>
    <row r="177" s="80" customFormat="true" ht="9" hidden="false" customHeight="false" outlineLevel="0" collapsed="false"/>
    <row r="178" s="80" customFormat="true" ht="9" hidden="false" customHeight="false" outlineLevel="0" collapsed="false"/>
    <row r="179" s="80" customFormat="true" ht="9" hidden="false" customHeight="false" outlineLevel="0" collapsed="false"/>
    <row r="180" s="80" customFormat="true" ht="9" hidden="false" customHeight="false" outlineLevel="0" collapsed="false"/>
    <row r="181" s="80" customFormat="true" ht="9" hidden="false" customHeight="false" outlineLevel="0" collapsed="false"/>
    <row r="182" s="80" customFormat="true" ht="9" hidden="false" customHeight="false" outlineLevel="0" collapsed="false"/>
    <row r="183" s="80" customFormat="true" ht="9" hidden="false" customHeight="false" outlineLevel="0" collapsed="false"/>
    <row r="184" s="80" customFormat="true" ht="9" hidden="false" customHeight="false" outlineLevel="0" collapsed="false"/>
    <row r="185" s="80" customFormat="true" ht="9" hidden="false" customHeight="false" outlineLevel="0" collapsed="false"/>
    <row r="186" s="80" customFormat="true" ht="9" hidden="false" customHeight="false" outlineLevel="0" collapsed="false"/>
    <row r="187" s="80" customFormat="true" ht="9" hidden="false" customHeight="false" outlineLevel="0" collapsed="false"/>
    <row r="188" s="80" customFormat="true" ht="9" hidden="false" customHeight="false" outlineLevel="0" collapsed="false"/>
    <row r="189" s="80" customFormat="true" ht="9" hidden="false" customHeight="false" outlineLevel="0" collapsed="false"/>
    <row r="190" s="80" customFormat="true" ht="9" hidden="false" customHeight="false" outlineLevel="0" collapsed="false"/>
    <row r="191" s="80" customFormat="true" ht="9" hidden="false" customHeight="false" outlineLevel="0" collapsed="false"/>
    <row r="192" s="80" customFormat="true" ht="9" hidden="false" customHeight="false" outlineLevel="0" collapsed="false"/>
    <row r="193" s="80" customFormat="true" ht="9" hidden="false" customHeight="false" outlineLevel="0" collapsed="false"/>
    <row r="194" s="80" customFormat="true" ht="9" hidden="false" customHeight="false" outlineLevel="0" collapsed="false"/>
    <row r="195" s="80" customFormat="true" ht="9" hidden="false" customHeight="false" outlineLevel="0" collapsed="false"/>
    <row r="196" s="80" customFormat="true" ht="9" hidden="false" customHeight="false" outlineLevel="0" collapsed="false"/>
    <row r="197" s="80" customFormat="true" ht="9" hidden="false" customHeight="false" outlineLevel="0" collapsed="false"/>
    <row r="198" s="80" customFormat="true" ht="9" hidden="false" customHeight="false" outlineLevel="0" collapsed="false"/>
    <row r="199" s="80" customFormat="true" ht="9" hidden="false" customHeight="false" outlineLevel="0" collapsed="false"/>
    <row r="200" s="80" customFormat="true" ht="9" hidden="false" customHeight="false" outlineLevel="0" collapsed="false"/>
    <row r="201" s="80" customFormat="true" ht="9" hidden="false" customHeight="false" outlineLevel="0" collapsed="false"/>
    <row r="202" s="80" customFormat="true" ht="9" hidden="false" customHeight="false" outlineLevel="0" collapsed="false"/>
    <row r="203" s="80" customFormat="true" ht="9" hidden="false" customHeight="false" outlineLevel="0" collapsed="false"/>
    <row r="204" s="80" customFormat="true" ht="9" hidden="false" customHeight="false" outlineLevel="0" collapsed="false"/>
    <row r="205" s="80" customFormat="true" ht="9" hidden="false" customHeight="false" outlineLevel="0" collapsed="false"/>
    <row r="206" s="80" customFormat="true" ht="9" hidden="false" customHeight="false" outlineLevel="0" collapsed="false"/>
    <row r="207" s="80" customFormat="true" ht="9" hidden="false" customHeight="false" outlineLevel="0" collapsed="false"/>
    <row r="208" s="80" customFormat="true" ht="9" hidden="false" customHeight="false" outlineLevel="0" collapsed="false"/>
    <row r="209" s="80" customFormat="true" ht="9" hidden="false" customHeight="false" outlineLevel="0" collapsed="false"/>
    <row r="210" s="80" customFormat="true" ht="9" hidden="false" customHeight="false" outlineLevel="0" collapsed="false"/>
    <row r="211" s="80" customFormat="true" ht="9" hidden="false" customHeight="false" outlineLevel="0" collapsed="false"/>
    <row r="212" s="80" customFormat="true" ht="9" hidden="false" customHeight="false" outlineLevel="0" collapsed="false"/>
    <row r="213" s="80" customFormat="true" ht="9" hidden="false" customHeight="false" outlineLevel="0" collapsed="false"/>
    <row r="214" s="80" customFormat="true" ht="9" hidden="false" customHeight="false" outlineLevel="0" collapsed="false"/>
    <row r="215" s="80" customFormat="true" ht="9" hidden="false" customHeight="false" outlineLevel="0" collapsed="false"/>
    <row r="216" s="80" customFormat="true" ht="9" hidden="false" customHeight="false" outlineLevel="0" collapsed="false"/>
    <row r="217" s="80" customFormat="true" ht="9" hidden="false" customHeight="false" outlineLevel="0" collapsed="false"/>
    <row r="218" s="80" customFormat="true" ht="9" hidden="false" customHeight="false" outlineLevel="0" collapsed="false"/>
    <row r="219" s="80" customFormat="true" ht="9" hidden="false" customHeight="false" outlineLevel="0" collapsed="false"/>
    <row r="220" s="80" customFormat="true" ht="9" hidden="false" customHeight="false" outlineLevel="0" collapsed="false"/>
    <row r="221" s="80" customFormat="true" ht="9" hidden="false" customHeight="false" outlineLevel="0" collapsed="false"/>
    <row r="222" s="80" customFormat="true" ht="9" hidden="false" customHeight="false" outlineLevel="0" collapsed="false"/>
    <row r="223" s="80" customFormat="true" ht="9" hidden="false" customHeight="false" outlineLevel="0" collapsed="false"/>
    <row r="224" s="80" customFormat="true" ht="9" hidden="false" customHeight="false" outlineLevel="0" collapsed="false"/>
    <row r="225" s="80" customFormat="true" ht="9" hidden="false" customHeight="false" outlineLevel="0" collapsed="false"/>
    <row r="226" s="80" customFormat="true" ht="9" hidden="false" customHeight="false" outlineLevel="0" collapsed="false"/>
    <row r="227" s="80" customFormat="true" ht="9" hidden="false" customHeight="false" outlineLevel="0" collapsed="false"/>
    <row r="228" s="80" customFormat="true" ht="9" hidden="false" customHeight="false" outlineLevel="0" collapsed="false"/>
    <row r="229" s="80" customFormat="true" ht="9" hidden="false" customHeight="false" outlineLevel="0" collapsed="false"/>
    <row r="230" s="80" customFormat="true" ht="9" hidden="false" customHeight="false" outlineLevel="0" collapsed="false"/>
    <row r="231" s="80" customFormat="true" ht="9" hidden="false" customHeight="false" outlineLevel="0" collapsed="false"/>
    <row r="232" s="80" customFormat="true" ht="9" hidden="false" customHeight="false" outlineLevel="0" collapsed="false"/>
    <row r="233" s="80" customFormat="true" ht="9" hidden="false" customHeight="false" outlineLevel="0" collapsed="false"/>
    <row r="234" s="80" customFormat="true" ht="9" hidden="false" customHeight="false" outlineLevel="0" collapsed="false"/>
    <row r="235" s="80" customFormat="true" ht="9" hidden="false" customHeight="false" outlineLevel="0" collapsed="false"/>
    <row r="236" s="80" customFormat="true" ht="9" hidden="false" customHeight="false" outlineLevel="0" collapsed="false"/>
    <row r="237" s="80" customFormat="true" ht="9" hidden="false" customHeight="false" outlineLevel="0" collapsed="false"/>
    <row r="238" s="80" customFormat="true" ht="9" hidden="false" customHeight="false" outlineLevel="0" collapsed="false"/>
    <row r="239" s="80" customFormat="true" ht="9" hidden="false" customHeight="false" outlineLevel="0" collapsed="false"/>
    <row r="240" s="80" customFormat="true" ht="9" hidden="false" customHeight="false" outlineLevel="0" collapsed="false"/>
    <row r="241" s="80" customFormat="true" ht="9" hidden="false" customHeight="false" outlineLevel="0" collapsed="false"/>
    <row r="242" s="80" customFormat="true" ht="9" hidden="false" customHeight="false" outlineLevel="0" collapsed="false"/>
    <row r="243" s="80" customFormat="true" ht="9" hidden="false" customHeight="false" outlineLevel="0" collapsed="false"/>
    <row r="244" s="80" customFormat="true" ht="9" hidden="false" customHeight="false" outlineLevel="0" collapsed="false"/>
    <row r="245" s="80" customFormat="true" ht="9" hidden="false" customHeight="false" outlineLevel="0" collapsed="false"/>
    <row r="246" s="80" customFormat="true" ht="9" hidden="false" customHeight="false" outlineLevel="0" collapsed="false"/>
    <row r="247" s="80" customFormat="true" ht="9" hidden="false" customHeight="false" outlineLevel="0" collapsed="false"/>
    <row r="248" s="80" customFormat="true" ht="9" hidden="false" customHeight="false" outlineLevel="0" collapsed="false"/>
    <row r="249" s="80" customFormat="true" ht="9" hidden="false" customHeight="false" outlineLevel="0" collapsed="false"/>
    <row r="250" s="80" customFormat="true" ht="9" hidden="false" customHeight="false" outlineLevel="0" collapsed="false"/>
    <row r="251" s="80" customFormat="true" ht="9" hidden="false" customHeight="false" outlineLevel="0" collapsed="false"/>
    <row r="252" s="80" customFormat="true" ht="9" hidden="false" customHeight="false" outlineLevel="0" collapsed="false"/>
    <row r="253" s="80" customFormat="true" ht="9" hidden="false" customHeight="false" outlineLevel="0" collapsed="false"/>
    <row r="254" s="80" customFormat="true" ht="9" hidden="false" customHeight="false" outlineLevel="0" collapsed="false"/>
    <row r="255" s="80" customFormat="true" ht="9" hidden="false" customHeight="false" outlineLevel="0" collapsed="false"/>
    <row r="256" s="80" customFormat="true" ht="9" hidden="false" customHeight="false" outlineLevel="0" collapsed="false"/>
    <row r="257" s="80" customFormat="true" ht="9" hidden="false" customHeight="false" outlineLevel="0" collapsed="false"/>
    <row r="258" s="80" customFormat="true" ht="9" hidden="false" customHeight="false" outlineLevel="0" collapsed="false"/>
    <row r="259" s="80" customFormat="true" ht="9" hidden="false" customHeight="false" outlineLevel="0" collapsed="false"/>
    <row r="260" s="80" customFormat="true" ht="9" hidden="false" customHeight="false" outlineLevel="0" collapsed="false"/>
    <row r="261" s="80" customFormat="true" ht="9" hidden="false" customHeight="false" outlineLevel="0" collapsed="false"/>
    <row r="262" s="80" customFormat="true" ht="9" hidden="false" customHeight="false" outlineLevel="0" collapsed="false"/>
    <row r="263" s="80" customFormat="true" ht="9" hidden="false" customHeight="false" outlineLevel="0" collapsed="false"/>
    <row r="264" s="80" customFormat="true" ht="9" hidden="false" customHeight="false" outlineLevel="0" collapsed="false"/>
    <row r="265" s="80" customFormat="true" ht="9" hidden="false" customHeight="false" outlineLevel="0" collapsed="false"/>
    <row r="266" s="80" customFormat="true" ht="9" hidden="false" customHeight="false" outlineLevel="0" collapsed="false"/>
    <row r="267" s="80" customFormat="true" ht="9" hidden="false" customHeight="false" outlineLevel="0" collapsed="false"/>
    <row r="268" s="80" customFormat="true" ht="9" hidden="false" customHeight="false" outlineLevel="0" collapsed="false"/>
    <row r="269" s="80" customFormat="true" ht="9" hidden="false" customHeight="false" outlineLevel="0" collapsed="false"/>
    <row r="270" s="80" customFormat="true" ht="9" hidden="false" customHeight="false" outlineLevel="0" collapsed="false"/>
    <row r="271" s="80" customFormat="true" ht="9" hidden="false" customHeight="false" outlineLevel="0" collapsed="false"/>
    <row r="272" s="80" customFormat="true" ht="9" hidden="false" customHeight="false" outlineLevel="0" collapsed="false"/>
    <row r="273" s="80" customFormat="true" ht="9" hidden="false" customHeight="false" outlineLevel="0" collapsed="false"/>
    <row r="274" s="80" customFormat="true" ht="9" hidden="false" customHeight="false" outlineLevel="0" collapsed="false"/>
    <row r="275" s="80" customFormat="true" ht="9" hidden="false" customHeight="false" outlineLevel="0" collapsed="false"/>
    <row r="276" s="80" customFormat="true" ht="9" hidden="false" customHeight="false" outlineLevel="0" collapsed="false"/>
    <row r="277" s="80" customFormat="true" ht="9" hidden="false" customHeight="false" outlineLevel="0" collapsed="false"/>
    <row r="278" s="80" customFormat="true" ht="9" hidden="false" customHeight="false" outlineLevel="0" collapsed="false"/>
    <row r="279" s="80" customFormat="true" ht="9" hidden="false" customHeight="false" outlineLevel="0" collapsed="false"/>
    <row r="280" s="80" customFormat="true" ht="9" hidden="false" customHeight="false" outlineLevel="0" collapsed="false"/>
    <row r="281" s="80" customFormat="true" ht="9" hidden="false" customHeight="false" outlineLevel="0" collapsed="false"/>
    <row r="282" s="80" customFormat="true" ht="9" hidden="false" customHeight="false" outlineLevel="0" collapsed="false"/>
    <row r="283" s="80" customFormat="true" ht="9" hidden="false" customHeight="false" outlineLevel="0" collapsed="false"/>
    <row r="284" s="80" customFormat="true" ht="9" hidden="false" customHeight="false" outlineLevel="0" collapsed="false"/>
    <row r="285" s="80" customFormat="true" ht="9" hidden="false" customHeight="false" outlineLevel="0" collapsed="false"/>
    <row r="286" s="80" customFormat="true" ht="9" hidden="false" customHeight="false" outlineLevel="0" collapsed="false"/>
    <row r="287" s="80" customFormat="true" ht="9" hidden="false" customHeight="false" outlineLevel="0" collapsed="false"/>
    <row r="288" s="80" customFormat="true" ht="9" hidden="false" customHeight="false" outlineLevel="0" collapsed="false"/>
    <row r="289" s="80" customFormat="true" ht="9" hidden="false" customHeight="false" outlineLevel="0" collapsed="false"/>
    <row r="290" s="80" customFormat="true" ht="9" hidden="false" customHeight="false" outlineLevel="0" collapsed="false"/>
    <row r="291" s="80" customFormat="true" ht="9" hidden="false" customHeight="false" outlineLevel="0" collapsed="false"/>
    <row r="292" s="80" customFormat="true" ht="9" hidden="false" customHeight="false" outlineLevel="0" collapsed="false"/>
    <row r="293" s="80" customFormat="true" ht="9" hidden="false" customHeight="false" outlineLevel="0" collapsed="false"/>
    <row r="294" s="80" customFormat="true" ht="9" hidden="false" customHeight="false" outlineLevel="0" collapsed="false"/>
    <row r="295" s="80" customFormat="true" ht="9" hidden="false" customHeight="false" outlineLevel="0" collapsed="false"/>
    <row r="296" s="80" customFormat="true" ht="9" hidden="false" customHeight="false" outlineLevel="0" collapsed="false"/>
    <row r="297" s="80" customFormat="true" ht="9" hidden="false" customHeight="false" outlineLevel="0" collapsed="false"/>
    <row r="298" s="80" customFormat="true" ht="9" hidden="false" customHeight="false" outlineLevel="0" collapsed="false"/>
    <row r="299" s="80" customFormat="true" ht="9" hidden="false" customHeight="false" outlineLevel="0" collapsed="false"/>
    <row r="300" s="80" customFormat="true" ht="9" hidden="false" customHeight="false" outlineLevel="0" collapsed="false"/>
    <row r="301" s="80" customFormat="true" ht="9" hidden="false" customHeight="false" outlineLevel="0" collapsed="false"/>
    <row r="302" s="80" customFormat="true" ht="9" hidden="false" customHeight="false" outlineLevel="0" collapsed="false"/>
    <row r="303" s="80" customFormat="true" ht="9" hidden="false" customHeight="false" outlineLevel="0" collapsed="false"/>
    <row r="304" s="80" customFormat="true" ht="9" hidden="false" customHeight="false" outlineLevel="0" collapsed="false"/>
    <row r="305" s="80" customFormat="true" ht="9" hidden="false" customHeight="false" outlineLevel="0" collapsed="false"/>
    <row r="306" s="80" customFormat="true" ht="9" hidden="false" customHeight="false" outlineLevel="0" collapsed="false"/>
    <row r="307" s="80" customFormat="true" ht="9" hidden="false" customHeight="false" outlineLevel="0" collapsed="false"/>
    <row r="308" s="80" customFormat="true" ht="9" hidden="false" customHeight="false" outlineLevel="0" collapsed="false"/>
    <row r="309" s="80" customFormat="true" ht="9" hidden="false" customHeight="false" outlineLevel="0" collapsed="false"/>
    <row r="310" s="80" customFormat="true" ht="9" hidden="false" customHeight="false" outlineLevel="0" collapsed="false"/>
    <row r="311" s="80" customFormat="true" ht="9" hidden="false" customHeight="false" outlineLevel="0" collapsed="false"/>
    <row r="312" s="80" customFormat="true" ht="9" hidden="false" customHeight="false" outlineLevel="0" collapsed="false"/>
    <row r="313" s="80" customFormat="true" ht="9" hidden="false" customHeight="false" outlineLevel="0" collapsed="false"/>
    <row r="314" s="80" customFormat="true" ht="9" hidden="false" customHeight="false" outlineLevel="0" collapsed="false"/>
    <row r="315" s="80" customFormat="true" ht="9" hidden="false" customHeight="false" outlineLevel="0" collapsed="false"/>
    <row r="316" s="80" customFormat="true" ht="9" hidden="false" customHeight="false" outlineLevel="0" collapsed="false"/>
    <row r="317" s="80" customFormat="true" ht="9" hidden="false" customHeight="false" outlineLevel="0" collapsed="false"/>
    <row r="318" s="80" customFormat="true" ht="9" hidden="false" customHeight="false" outlineLevel="0" collapsed="false"/>
    <row r="319" s="80" customFormat="true" ht="9" hidden="false" customHeight="false" outlineLevel="0" collapsed="false"/>
    <row r="320" s="80" customFormat="true" ht="9" hidden="false" customHeight="false" outlineLevel="0" collapsed="false"/>
    <row r="321" s="80" customFormat="true" ht="9" hidden="false" customHeight="false" outlineLevel="0" collapsed="false"/>
    <row r="322" s="80" customFormat="true" ht="9" hidden="false" customHeight="false" outlineLevel="0" collapsed="false"/>
    <row r="323" s="80" customFormat="true" ht="9" hidden="false" customHeight="false" outlineLevel="0" collapsed="false"/>
    <row r="324" s="80" customFormat="true" ht="9" hidden="false" customHeight="false" outlineLevel="0" collapsed="false"/>
    <row r="325" s="80" customFormat="true" ht="9" hidden="false" customHeight="false" outlineLevel="0" collapsed="false"/>
    <row r="326" s="80" customFormat="true" ht="9" hidden="false" customHeight="false" outlineLevel="0" collapsed="false"/>
    <row r="327" s="80" customFormat="true" ht="9" hidden="false" customHeight="false" outlineLevel="0" collapsed="false"/>
    <row r="328" s="80" customFormat="true" ht="9" hidden="false" customHeight="false" outlineLevel="0" collapsed="false"/>
  </sheetData>
  <mergeCells count="3">
    <mergeCell ref="A1:E1"/>
    <mergeCell ref="A2:E2"/>
    <mergeCell ref="A3:E3"/>
  </mergeCells>
  <printOptions headings="false" gridLines="false" gridLinesSet="true" horizontalCentered="false" verticalCentered="false"/>
  <pageMargins left="0.118055555555556" right="0.118055555555556"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B28" activeCellId="0" sqref="B28"/>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32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B7" activeCellId="0" sqref="B7"/>
    </sheetView>
  </sheetViews>
  <sheetFormatPr defaultColWidth="9.13671875" defaultRowHeight="13.8"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5.15"/>
    <col collapsed="false" customWidth="true" hidden="false" outlineLevel="0" max="5" min="5" style="80" width="40.57"/>
    <col collapsed="false" customWidth="false" hidden="false" outlineLevel="0" max="7" min="6" style="80" width="9.13"/>
    <col collapsed="false" customWidth="true" hidden="false" outlineLevel="0" max="8" min="8" style="80" width="10.71"/>
    <col collapsed="false" customWidth="false" hidden="false" outlineLevel="0" max="1019" min="9" style="80" width="9.13"/>
    <col collapsed="false" customWidth="true" hidden="false" outlineLevel="0" max="1021" min="1020" style="1" width="11.57"/>
    <col collapsed="false" customWidth="true" hidden="false" outlineLevel="0" max="1024" min="1022" style="1" width="11.54"/>
  </cols>
  <sheetData>
    <row r="1" customFormat="false" ht="16.5" hidden="false" customHeight="false" outlineLevel="0" collapsed="false">
      <c r="A1" s="192"/>
      <c r="B1" s="192"/>
      <c r="C1" s="192"/>
      <c r="D1" s="192"/>
      <c r="E1" s="192"/>
    </row>
    <row r="2" customFormat="false" ht="13.8" hidden="false" customHeight="false" outlineLevel="0" collapsed="false">
      <c r="A2" s="83" t="s">
        <v>190</v>
      </c>
      <c r="B2" s="83"/>
      <c r="C2" s="83"/>
      <c r="D2" s="83"/>
      <c r="E2" s="83"/>
    </row>
    <row r="3" customFormat="false" ht="22.5" hidden="false" customHeight="true" outlineLevel="0" collapsed="false">
      <c r="A3" s="84" t="s">
        <v>75</v>
      </c>
      <c r="B3" s="84"/>
      <c r="C3" s="84"/>
      <c r="D3" s="84"/>
      <c r="E3" s="84"/>
    </row>
    <row r="4" customFormat="false" ht="13.8" hidden="false" customHeight="false" outlineLevel="0" collapsed="false">
      <c r="A4" s="87"/>
      <c r="B4" s="91" t="s">
        <v>9</v>
      </c>
      <c r="C4" s="91" t="s">
        <v>78</v>
      </c>
      <c r="D4" s="92" t="s">
        <v>79</v>
      </c>
      <c r="E4" s="86" t="s">
        <v>191</v>
      </c>
    </row>
    <row r="5" customFormat="false" ht="13.8" hidden="false" customHeight="false" outlineLevel="0" collapsed="false">
      <c r="A5" s="93"/>
      <c r="B5" s="94" t="s">
        <v>80</v>
      </c>
      <c r="C5" s="95"/>
      <c r="D5" s="95"/>
      <c r="E5" s="193" t="s">
        <v>192</v>
      </c>
    </row>
    <row r="6" customFormat="false" ht="13.8" hidden="false" customHeight="false" outlineLevel="0" collapsed="false">
      <c r="A6" s="85" t="n">
        <v>1</v>
      </c>
      <c r="B6" s="97" t="s">
        <v>81</v>
      </c>
      <c r="C6" s="85"/>
      <c r="D6" s="98" t="s">
        <v>31</v>
      </c>
      <c r="E6" s="97" t="s">
        <v>32</v>
      </c>
    </row>
    <row r="7" customFormat="false" ht="13.8" hidden="false" customHeight="false" outlineLevel="0" collapsed="false">
      <c r="A7" s="99"/>
      <c r="B7" s="100"/>
      <c r="C7" s="101"/>
      <c r="D7" s="102"/>
      <c r="E7" s="100" t="s">
        <v>82</v>
      </c>
    </row>
    <row r="8" customFormat="false" ht="13.8" hidden="false" customHeight="false" outlineLevel="0" collapsed="false">
      <c r="A8" s="103" t="s">
        <v>33</v>
      </c>
      <c r="B8" s="104" t="s">
        <v>83</v>
      </c>
      <c r="C8" s="105"/>
      <c r="D8" s="106" t="n">
        <v>2119.49</v>
      </c>
      <c r="E8" s="104" t="s">
        <v>186</v>
      </c>
    </row>
    <row r="9" customFormat="false" ht="13.8" hidden="false" customHeight="false" outlineLevel="0" collapsed="false">
      <c r="A9" s="194"/>
      <c r="B9" s="129"/>
      <c r="C9" s="195"/>
      <c r="D9" s="196"/>
      <c r="E9" s="129" t="s">
        <v>187</v>
      </c>
    </row>
    <row r="10" customFormat="false" ht="13.8" hidden="false" customHeight="false" outlineLevel="0" collapsed="false">
      <c r="A10" s="103" t="s">
        <v>36</v>
      </c>
      <c r="B10" s="104" t="s">
        <v>85</v>
      </c>
      <c r="C10" s="99"/>
      <c r="D10" s="102"/>
      <c r="E10" s="100"/>
    </row>
    <row r="11" customFormat="false" ht="13.8" hidden="false" customHeight="false" outlineLevel="0" collapsed="false">
      <c r="A11" s="197"/>
      <c r="B11" s="198"/>
      <c r="C11" s="199"/>
      <c r="D11" s="200"/>
      <c r="E11" s="198"/>
      <c r="H11" s="201"/>
    </row>
    <row r="12" customFormat="false" ht="13.8" hidden="false" customHeight="false" outlineLevel="0" collapsed="false">
      <c r="A12" s="202"/>
      <c r="B12" s="114"/>
      <c r="C12" s="202"/>
      <c r="D12" s="203"/>
      <c r="E12" s="114"/>
    </row>
    <row r="13" customFormat="false" ht="13.8" hidden="false" customHeight="false" outlineLevel="0" collapsed="false">
      <c r="A13" s="93" t="s">
        <v>86</v>
      </c>
      <c r="B13" s="204" t="s">
        <v>87</v>
      </c>
      <c r="C13" s="205"/>
      <c r="D13" s="206" t="n">
        <f aca="false">D8+D11</f>
        <v>2119.49</v>
      </c>
      <c r="E13" s="207"/>
    </row>
    <row r="14" customFormat="false" ht="13.8" hidden="false" customHeight="false" outlineLevel="0" collapsed="false">
      <c r="A14" s="87"/>
      <c r="B14" s="88"/>
      <c r="C14" s="87"/>
      <c r="D14" s="89"/>
      <c r="E14" s="88"/>
    </row>
    <row r="15" customFormat="false" ht="13.8" hidden="false" customHeight="false" outlineLevel="0" collapsed="false">
      <c r="A15" s="115"/>
      <c r="B15" s="116" t="s">
        <v>88</v>
      </c>
      <c r="C15" s="117"/>
      <c r="D15" s="118"/>
      <c r="E15" s="119"/>
    </row>
    <row r="16" customFormat="false" ht="13.8" hidden="false" customHeight="false" outlineLevel="0" collapsed="false">
      <c r="A16" s="120"/>
      <c r="B16" s="121" t="s">
        <v>89</v>
      </c>
      <c r="C16" s="122" t="s">
        <v>30</v>
      </c>
      <c r="D16" s="123" t="s">
        <v>31</v>
      </c>
      <c r="E16" s="121" t="s">
        <v>32</v>
      </c>
      <c r="H16" s="80" t="n">
        <v>431.9</v>
      </c>
    </row>
    <row r="17" customFormat="false" ht="13.8" hidden="false" customHeight="false" outlineLevel="0" collapsed="false">
      <c r="A17" s="124" t="s">
        <v>33</v>
      </c>
      <c r="B17" s="108" t="s">
        <v>193</v>
      </c>
      <c r="C17" s="125"/>
      <c r="D17" s="110" t="n">
        <f aca="false">((2*22)*4)-(D13*6%)</f>
        <v>48.8306</v>
      </c>
      <c r="E17" s="108" t="s">
        <v>91</v>
      </c>
      <c r="H17" s="80" t="n">
        <v>20.58</v>
      </c>
    </row>
    <row r="18" customFormat="false" ht="13.8" hidden="false" customHeight="false" outlineLevel="0" collapsed="false">
      <c r="A18" s="124" t="s">
        <v>36</v>
      </c>
      <c r="B18" s="108" t="s">
        <v>188</v>
      </c>
      <c r="C18" s="125" t="n">
        <v>0</v>
      </c>
      <c r="D18" s="110" t="n">
        <v>460.06</v>
      </c>
      <c r="E18" s="108"/>
      <c r="G18" s="208"/>
      <c r="H18" s="80" t="n">
        <v>22</v>
      </c>
    </row>
    <row r="19" customFormat="false" ht="13.8" hidden="false" customHeight="false" outlineLevel="0" collapsed="false">
      <c r="A19" s="124" t="s">
        <v>43</v>
      </c>
      <c r="B19" s="108" t="s">
        <v>189</v>
      </c>
      <c r="C19" s="125" t="n">
        <v>0</v>
      </c>
      <c r="D19" s="110" t="n">
        <v>43.66</v>
      </c>
      <c r="E19" s="108"/>
      <c r="H19" s="80" t="n">
        <v>452.76</v>
      </c>
    </row>
    <row r="20" customFormat="false" ht="13.8" hidden="false" customHeight="false" outlineLevel="0" collapsed="false">
      <c r="A20" s="124" t="s">
        <v>95</v>
      </c>
      <c r="B20" s="108" t="s">
        <v>96</v>
      </c>
      <c r="C20" s="125"/>
      <c r="D20" s="110" t="n">
        <v>5</v>
      </c>
      <c r="E20" s="108"/>
      <c r="H20" s="80" t="n">
        <v>90.55</v>
      </c>
    </row>
    <row r="21" customFormat="false" ht="13.8" hidden="false" customHeight="false" outlineLevel="0" collapsed="false">
      <c r="A21" s="127"/>
      <c r="B21" s="121" t="s">
        <v>97</v>
      </c>
      <c r="C21" s="128" t="n">
        <f aca="false">SUM(C17:C20)</f>
        <v>0</v>
      </c>
      <c r="D21" s="123" t="n">
        <f aca="false">SUM(D17:D20)</f>
        <v>557.5506</v>
      </c>
      <c r="E21" s="108"/>
      <c r="H21" s="80" t="n">
        <f aca="false">H19-H20</f>
        <v>362.21</v>
      </c>
    </row>
    <row r="22" customFormat="false" ht="13.8" hidden="false" customHeight="false" outlineLevel="0" collapsed="false">
      <c r="A22" s="87"/>
      <c r="B22" s="88"/>
      <c r="C22" s="87"/>
      <c r="D22" s="89"/>
      <c r="E22" s="88"/>
    </row>
    <row r="23" customFormat="false" ht="13.8" hidden="false" customHeight="false" outlineLevel="0" collapsed="false">
      <c r="A23" s="115"/>
      <c r="B23" s="116" t="s">
        <v>98</v>
      </c>
      <c r="C23" s="117"/>
      <c r="D23" s="118"/>
      <c r="E23" s="119"/>
    </row>
    <row r="24" customFormat="false" ht="13.8" hidden="false" customHeight="false" outlineLevel="0" collapsed="false">
      <c r="A24" s="120"/>
      <c r="B24" s="121" t="s">
        <v>99</v>
      </c>
      <c r="C24" s="122" t="s">
        <v>30</v>
      </c>
      <c r="D24" s="123" t="s">
        <v>31</v>
      </c>
      <c r="E24" s="121" t="s">
        <v>32</v>
      </c>
    </row>
    <row r="25" customFormat="false" ht="13.8" hidden="false" customHeight="false" outlineLevel="0" collapsed="false">
      <c r="A25" s="124" t="s">
        <v>33</v>
      </c>
      <c r="B25" s="108" t="s">
        <v>100</v>
      </c>
      <c r="C25" s="125" t="n">
        <v>0.2</v>
      </c>
      <c r="D25" s="110" t="n">
        <f aca="false">D13*C25</f>
        <v>423.898</v>
      </c>
      <c r="E25" s="108" t="s">
        <v>101</v>
      </c>
    </row>
    <row r="26" customFormat="false" ht="13.8" hidden="false" customHeight="false" outlineLevel="0" collapsed="false">
      <c r="A26" s="124" t="s">
        <v>36</v>
      </c>
      <c r="B26" s="108" t="s">
        <v>102</v>
      </c>
      <c r="C26" s="125" t="n">
        <v>0.08</v>
      </c>
      <c r="D26" s="110" t="n">
        <f aca="false">D$13*C26</f>
        <v>169.5592</v>
      </c>
      <c r="E26" s="108" t="s">
        <v>103</v>
      </c>
    </row>
    <row r="27" customFormat="false" ht="13.8" hidden="false" customHeight="false" outlineLevel="0" collapsed="false">
      <c r="A27" s="124" t="s">
        <v>43</v>
      </c>
      <c r="B27" s="108" t="s">
        <v>104</v>
      </c>
      <c r="C27" s="125" t="n">
        <v>0.025</v>
      </c>
      <c r="D27" s="110" t="n">
        <f aca="false">D$13*C27</f>
        <v>52.98725</v>
      </c>
      <c r="E27" s="108" t="s">
        <v>105</v>
      </c>
    </row>
    <row r="28" customFormat="false" ht="13.8" hidden="false" customHeight="false" outlineLevel="0" collapsed="false">
      <c r="A28" s="124" t="s">
        <v>95</v>
      </c>
      <c r="B28" s="108" t="s">
        <v>106</v>
      </c>
      <c r="C28" s="125" t="n">
        <v>0.01</v>
      </c>
      <c r="D28" s="110" t="n">
        <f aca="false">D$13*C28</f>
        <v>21.1949</v>
      </c>
      <c r="E28" s="108" t="s">
        <v>107</v>
      </c>
    </row>
    <row r="29" customFormat="false" ht="13.8" hidden="false" customHeight="false" outlineLevel="0" collapsed="false">
      <c r="A29" s="124" t="s">
        <v>108</v>
      </c>
      <c r="B29" s="108" t="s">
        <v>109</v>
      </c>
      <c r="C29" s="125" t="n">
        <v>0.025</v>
      </c>
      <c r="D29" s="110" t="n">
        <f aca="false">D$13*C29</f>
        <v>52.98725</v>
      </c>
      <c r="E29" s="108" t="s">
        <v>110</v>
      </c>
    </row>
    <row r="30" customFormat="false" ht="13.8" hidden="false" customHeight="false" outlineLevel="0" collapsed="false">
      <c r="A30" s="124" t="s">
        <v>111</v>
      </c>
      <c r="B30" s="108" t="s">
        <v>112</v>
      </c>
      <c r="C30" s="125" t="n">
        <v>0.002</v>
      </c>
      <c r="D30" s="110" t="n">
        <f aca="false">D$13*C30</f>
        <v>4.23898</v>
      </c>
      <c r="E30" s="108" t="s">
        <v>113</v>
      </c>
    </row>
    <row r="31" customFormat="false" ht="13.8" hidden="false" customHeight="false" outlineLevel="0" collapsed="false">
      <c r="A31" s="124" t="s">
        <v>114</v>
      </c>
      <c r="B31" s="108" t="s">
        <v>115</v>
      </c>
      <c r="C31" s="125" t="n">
        <v>0.006</v>
      </c>
      <c r="D31" s="110" t="n">
        <f aca="false">D$13*C31</f>
        <v>12.71694</v>
      </c>
      <c r="E31" s="108" t="s">
        <v>116</v>
      </c>
    </row>
    <row r="32" customFormat="false" ht="13.8" hidden="false" customHeight="false" outlineLevel="0" collapsed="false">
      <c r="A32" s="36" t="s">
        <v>117</v>
      </c>
      <c r="B32" s="60" t="s">
        <v>118</v>
      </c>
      <c r="C32" s="61" t="n">
        <v>0.01</v>
      </c>
      <c r="D32" s="58" t="n">
        <f aca="false">D$13*C32</f>
        <v>21.1949</v>
      </c>
      <c r="E32" s="60" t="s">
        <v>119</v>
      </c>
    </row>
    <row r="33" customFormat="false" ht="13.8" hidden="false" customHeight="false" outlineLevel="0" collapsed="false">
      <c r="A33" s="36"/>
      <c r="B33" s="64" t="s">
        <v>120</v>
      </c>
      <c r="C33" s="65" t="n">
        <f aca="false">SUM(C25:C32)</f>
        <v>0.358</v>
      </c>
      <c r="D33" s="66" t="n">
        <f aca="false">SUM(D25:D32)</f>
        <v>758.77742</v>
      </c>
      <c r="E33" s="60"/>
    </row>
    <row r="34" customFormat="false" ht="13.8" hidden="false" customHeight="false" outlineLevel="0" collapsed="false">
      <c r="A34" s="87"/>
      <c r="B34" s="88"/>
      <c r="C34" s="87"/>
      <c r="D34" s="89"/>
      <c r="E34" s="88"/>
    </row>
    <row r="35" customFormat="false" ht="13.8" hidden="false" customHeight="false" outlineLevel="0" collapsed="false">
      <c r="A35" s="115"/>
      <c r="B35" s="116" t="s">
        <v>121</v>
      </c>
      <c r="C35" s="117"/>
      <c r="D35" s="118"/>
      <c r="E35" s="119"/>
    </row>
    <row r="36" customFormat="false" ht="13.8" hidden="false" customHeight="false" outlineLevel="0" collapsed="false">
      <c r="A36" s="120"/>
      <c r="B36" s="121"/>
      <c r="C36" s="122" t="s">
        <v>30</v>
      </c>
      <c r="D36" s="123" t="s">
        <v>31</v>
      </c>
      <c r="E36" s="121" t="s">
        <v>32</v>
      </c>
    </row>
    <row r="37" customFormat="false" ht="13.8" hidden="false" customHeight="false" outlineLevel="0" collapsed="false">
      <c r="A37" s="124" t="s">
        <v>33</v>
      </c>
      <c r="B37" s="108" t="s">
        <v>122</v>
      </c>
      <c r="C37" s="125" t="n">
        <v>0.0833</v>
      </c>
      <c r="D37" s="110" t="n">
        <f aca="false">D$13*C37</f>
        <v>176.553517</v>
      </c>
      <c r="E37" s="108" t="s">
        <v>123</v>
      </c>
    </row>
    <row r="38" customFormat="false" ht="13.8" hidden="false" customHeight="false" outlineLevel="0" collapsed="false">
      <c r="A38" s="124" t="s">
        <v>36</v>
      </c>
      <c r="B38" s="129" t="s">
        <v>124</v>
      </c>
      <c r="C38" s="130" t="n">
        <v>0.0833</v>
      </c>
      <c r="D38" s="196" t="n">
        <f aca="false">D$13*C38</f>
        <v>176.553517</v>
      </c>
      <c r="E38" s="131" t="s">
        <v>125</v>
      </c>
    </row>
    <row r="39" customFormat="false" ht="13.8" hidden="false" customHeight="false" outlineLevel="0" collapsed="false">
      <c r="A39" s="124" t="s">
        <v>43</v>
      </c>
      <c r="B39" s="108" t="s">
        <v>126</v>
      </c>
      <c r="C39" s="125" t="n">
        <v>0.0278</v>
      </c>
      <c r="D39" s="110" t="n">
        <f aca="false">D$13*C39</f>
        <v>58.921822</v>
      </c>
      <c r="E39" s="108" t="s">
        <v>127</v>
      </c>
    </row>
    <row r="40" customFormat="false" ht="13.8" hidden="false" customHeight="false" outlineLevel="0" collapsed="false">
      <c r="A40" s="132"/>
      <c r="B40" s="133" t="s">
        <v>128</v>
      </c>
      <c r="C40" s="134" t="n">
        <f aca="false">SUM(C37:C39)</f>
        <v>0.1944</v>
      </c>
      <c r="D40" s="135" t="n">
        <f aca="false">SUM(D37:D39)</f>
        <v>412.028856</v>
      </c>
      <c r="E40" s="100"/>
    </row>
    <row r="41" customFormat="false" ht="13.8" hidden="false" customHeight="false" outlineLevel="0" collapsed="false">
      <c r="A41" s="136"/>
      <c r="B41" s="100"/>
      <c r="C41" s="137"/>
      <c r="D41" s="102"/>
      <c r="E41" s="138" t="s">
        <v>129</v>
      </c>
    </row>
    <row r="42" customFormat="false" ht="13.8" hidden="false" customHeight="false" outlineLevel="0" collapsed="false">
      <c r="A42" s="209" t="s">
        <v>43</v>
      </c>
      <c r="B42" s="129" t="s">
        <v>130</v>
      </c>
      <c r="C42" s="130" t="n">
        <f aca="false">C40*C33</f>
        <v>0.0695952</v>
      </c>
      <c r="D42" s="196" t="n">
        <f aca="false">D$13*C42</f>
        <v>147.506330448</v>
      </c>
      <c r="E42" s="210" t="s">
        <v>131</v>
      </c>
    </row>
    <row r="43" customFormat="false" ht="13.8" hidden="false" customHeight="false" outlineLevel="0" collapsed="false">
      <c r="A43" s="127"/>
      <c r="B43" s="211" t="s">
        <v>132</v>
      </c>
      <c r="C43" s="212" t="n">
        <f aca="false">SUM(C40:C42)</f>
        <v>0.2639952</v>
      </c>
      <c r="D43" s="213" t="n">
        <f aca="false">SUM(D40:D42)</f>
        <v>559.535186448</v>
      </c>
      <c r="E43" s="108"/>
    </row>
    <row r="44" customFormat="false" ht="13.8" hidden="false" customHeight="false" outlineLevel="0" collapsed="false">
      <c r="A44" s="87"/>
      <c r="B44" s="88"/>
      <c r="C44" s="145"/>
      <c r="D44" s="89"/>
      <c r="E44" s="88"/>
    </row>
    <row r="45" customFormat="false" ht="13.8" hidden="false" customHeight="false" outlineLevel="0" collapsed="false">
      <c r="A45" s="21"/>
      <c r="B45" s="22" t="s">
        <v>133</v>
      </c>
      <c r="C45" s="23"/>
      <c r="D45" s="24"/>
      <c r="E45" s="25"/>
    </row>
    <row r="46" customFormat="false" ht="13.8" hidden="false" customHeight="false" outlineLevel="0" collapsed="false">
      <c r="A46" s="37"/>
      <c r="B46" s="38"/>
      <c r="C46" s="146" t="s">
        <v>30</v>
      </c>
      <c r="D46" s="40" t="s">
        <v>31</v>
      </c>
      <c r="E46" s="38" t="s">
        <v>32</v>
      </c>
    </row>
    <row r="47" customFormat="false" ht="13.8" hidden="false" customHeight="false" outlineLevel="0" collapsed="false">
      <c r="A47" s="147" t="s">
        <v>33</v>
      </c>
      <c r="B47" s="148" t="s">
        <v>134</v>
      </c>
      <c r="C47" s="67" t="n">
        <v>0.0007</v>
      </c>
      <c r="D47" s="149" t="n">
        <f aca="false">D$13*C47</f>
        <v>1.483643</v>
      </c>
      <c r="E47" s="148" t="s">
        <v>135</v>
      </c>
    </row>
    <row r="48" customFormat="false" ht="13.8" hidden="false" customHeight="false" outlineLevel="0" collapsed="false">
      <c r="A48" s="150"/>
      <c r="B48" s="62"/>
      <c r="C48" s="39"/>
      <c r="D48" s="68"/>
      <c r="E48" s="62" t="s">
        <v>136</v>
      </c>
    </row>
    <row r="49" customFormat="false" ht="13.8" hidden="false" customHeight="false" outlineLevel="0" collapsed="false">
      <c r="A49" s="31"/>
      <c r="B49" s="32"/>
      <c r="C49" s="33"/>
      <c r="D49" s="34"/>
      <c r="E49" s="32" t="s">
        <v>137</v>
      </c>
    </row>
    <row r="50" customFormat="false" ht="13.8" hidden="false" customHeight="false" outlineLevel="0" collapsed="false">
      <c r="A50" s="151"/>
      <c r="B50" s="152" t="s">
        <v>128</v>
      </c>
      <c r="C50" s="153" t="n">
        <f aca="false">SUM(C47:C49)</f>
        <v>0.0007</v>
      </c>
      <c r="D50" s="154" t="n">
        <f aca="false">SUM(D47:D49)</f>
        <v>1.483643</v>
      </c>
      <c r="E50" s="62"/>
    </row>
    <row r="51" customFormat="false" ht="13.8" hidden="false" customHeight="false" outlineLevel="0" collapsed="false">
      <c r="A51" s="155"/>
      <c r="B51" s="156"/>
      <c r="C51" s="67"/>
      <c r="D51" s="149"/>
      <c r="E51" s="157" t="s">
        <v>129</v>
      </c>
    </row>
    <row r="52" customFormat="false" ht="13.8" hidden="false" customHeight="false" outlineLevel="0" collapsed="false">
      <c r="A52" s="139" t="s">
        <v>36</v>
      </c>
      <c r="B52" s="158" t="s">
        <v>130</v>
      </c>
      <c r="C52" s="33" t="n">
        <f aca="false">C50*C33</f>
        <v>0.0002506</v>
      </c>
      <c r="D52" s="34" t="n">
        <f aca="false">D$13*C52</f>
        <v>0.531144194</v>
      </c>
      <c r="E52" s="140"/>
    </row>
    <row r="53" customFormat="false" ht="13.8" hidden="false" customHeight="false" outlineLevel="0" collapsed="false">
      <c r="A53" s="159"/>
      <c r="B53" s="142" t="s">
        <v>138</v>
      </c>
      <c r="C53" s="143" t="n">
        <f aca="false">SUM(C50:C52)</f>
        <v>0.0009506</v>
      </c>
      <c r="D53" s="144" t="n">
        <f aca="false">SUM(D50:D52)</f>
        <v>2.014787194</v>
      </c>
      <c r="E53" s="60"/>
    </row>
    <row r="54" customFormat="false" ht="13.8" hidden="false" customHeight="false" outlineLevel="0" collapsed="false">
      <c r="A54" s="87"/>
      <c r="B54" s="88"/>
      <c r="C54" s="87"/>
      <c r="D54" s="89"/>
      <c r="E54" s="88"/>
    </row>
    <row r="55" customFormat="false" ht="13.8" hidden="false" customHeight="false" outlineLevel="0" collapsed="false">
      <c r="A55" s="214"/>
      <c r="B55" s="22" t="s">
        <v>139</v>
      </c>
      <c r="C55" s="23"/>
      <c r="D55" s="24"/>
      <c r="E55" s="25"/>
    </row>
    <row r="56" customFormat="false" ht="13.8" hidden="false" customHeight="false" outlineLevel="0" collapsed="false">
      <c r="A56" s="214"/>
      <c r="B56" s="38"/>
      <c r="C56" s="160" t="s">
        <v>30</v>
      </c>
      <c r="D56" s="57" t="s">
        <v>31</v>
      </c>
      <c r="E56" s="27" t="s">
        <v>32</v>
      </c>
    </row>
    <row r="57" customFormat="false" ht="13.8" hidden="false" customHeight="false" outlineLevel="0" collapsed="false">
      <c r="A57" s="215"/>
      <c r="B57" s="148"/>
      <c r="C57" s="147"/>
      <c r="D57" s="161"/>
      <c r="E57" s="162" t="s">
        <v>140</v>
      </c>
    </row>
    <row r="58" customFormat="false" ht="13.8" hidden="false" customHeight="false" outlineLevel="0" collapsed="false">
      <c r="A58" s="216" t="s">
        <v>33</v>
      </c>
      <c r="B58" s="62" t="s">
        <v>141</v>
      </c>
      <c r="C58" s="39" t="n">
        <f aca="false">MOTORISTA!C58</f>
        <v>0.004165</v>
      </c>
      <c r="D58" s="164" t="n">
        <f aca="false">D$13*C58</f>
        <v>8.82767585</v>
      </c>
      <c r="E58" s="162" t="s">
        <v>142</v>
      </c>
    </row>
    <row r="59" customFormat="false" ht="13.8" hidden="false" customHeight="false" outlineLevel="0" collapsed="false">
      <c r="A59" s="217"/>
      <c r="B59" s="32"/>
      <c r="C59" s="33"/>
      <c r="D59" s="165"/>
      <c r="E59" s="140" t="s">
        <v>143</v>
      </c>
    </row>
    <row r="60" customFormat="false" ht="13.8" hidden="false" customHeight="false" outlineLevel="0" collapsed="false">
      <c r="A60" s="218"/>
      <c r="B60" s="62"/>
      <c r="C60" s="39"/>
      <c r="D60" s="68"/>
      <c r="E60" s="157" t="s">
        <v>144</v>
      </c>
    </row>
    <row r="61" customFormat="false" ht="13.8" hidden="false" customHeight="false" outlineLevel="0" collapsed="false">
      <c r="A61" s="219" t="s">
        <v>36</v>
      </c>
      <c r="B61" s="32" t="s">
        <v>145</v>
      </c>
      <c r="C61" s="33" t="n">
        <f aca="false">MOTORISTA!C61</f>
        <v>0.0003332</v>
      </c>
      <c r="D61" s="34" t="n">
        <f aca="false">D$13*C61</f>
        <v>0.706214068</v>
      </c>
      <c r="E61" s="140" t="s">
        <v>146</v>
      </c>
    </row>
    <row r="62" customFormat="false" ht="13.8" hidden="false" customHeight="false" outlineLevel="0" collapsed="false">
      <c r="A62" s="220"/>
      <c r="B62" s="148" t="s">
        <v>147</v>
      </c>
      <c r="C62" s="67"/>
      <c r="D62" s="149"/>
      <c r="E62" s="148" t="s">
        <v>148</v>
      </c>
    </row>
    <row r="63" customFormat="false" ht="13.8" hidden="false" customHeight="false" outlineLevel="0" collapsed="false">
      <c r="A63" s="219" t="s">
        <v>43</v>
      </c>
      <c r="B63" s="32" t="s">
        <v>149</v>
      </c>
      <c r="C63" s="33" t="n">
        <f aca="false">MOTORISTA!C63</f>
        <v>0.02</v>
      </c>
      <c r="D63" s="34" t="n">
        <f aca="false">D$13*C63</f>
        <v>42.3898</v>
      </c>
      <c r="E63" s="32"/>
    </row>
    <row r="64" customFormat="false" ht="13.8" hidden="false" customHeight="false" outlineLevel="0" collapsed="false">
      <c r="A64" s="220"/>
      <c r="B64" s="148"/>
      <c r="C64" s="166"/>
      <c r="D64" s="149"/>
      <c r="E64" s="157" t="s">
        <v>150</v>
      </c>
    </row>
    <row r="65" customFormat="false" ht="13.8" hidden="false" customHeight="false" outlineLevel="0" collapsed="false">
      <c r="A65" s="218" t="s">
        <v>95</v>
      </c>
      <c r="B65" s="62" t="s">
        <v>151</v>
      </c>
      <c r="C65" s="167" t="n">
        <f aca="false">MOTORISTA!C65</f>
        <v>0.0194444444444444</v>
      </c>
      <c r="D65" s="68" t="n">
        <f aca="false">D$13*C65</f>
        <v>41.2123055555556</v>
      </c>
      <c r="E65" s="162" t="s">
        <v>152</v>
      </c>
    </row>
    <row r="66" customFormat="false" ht="13.8" hidden="false" customHeight="false" outlineLevel="0" collapsed="false">
      <c r="A66" s="219"/>
      <c r="B66" s="62"/>
      <c r="C66" s="168"/>
      <c r="D66" s="34"/>
      <c r="E66" s="162" t="s">
        <v>153</v>
      </c>
    </row>
    <row r="67" customFormat="false" ht="13.8" hidden="false" customHeight="false" outlineLevel="0" collapsed="false">
      <c r="A67" s="216" t="s">
        <v>108</v>
      </c>
      <c r="B67" s="148" t="s">
        <v>130</v>
      </c>
      <c r="C67" s="169" t="n">
        <f aca="false">MOTORISTA!C67</f>
        <v>0.00696111111111111</v>
      </c>
      <c r="D67" s="68" t="n">
        <f aca="false">D$13*C67</f>
        <v>14.7540053888889</v>
      </c>
      <c r="E67" s="148" t="s">
        <v>154</v>
      </c>
    </row>
    <row r="68" customFormat="false" ht="13.8" hidden="false" customHeight="false" outlineLevel="0" collapsed="false">
      <c r="A68" s="216"/>
      <c r="B68" s="32"/>
      <c r="C68" s="169"/>
      <c r="D68" s="170"/>
      <c r="E68" s="32" t="s">
        <v>155</v>
      </c>
    </row>
    <row r="69" customFormat="false" ht="13.8" hidden="false" customHeight="false" outlineLevel="0" collapsed="false">
      <c r="A69" s="220"/>
      <c r="B69" s="148" t="s">
        <v>147</v>
      </c>
      <c r="C69" s="67"/>
      <c r="D69" s="149"/>
      <c r="E69" s="62" t="s">
        <v>148</v>
      </c>
    </row>
    <row r="70" customFormat="false" ht="13.8" hidden="false" customHeight="false" outlineLevel="0" collapsed="false">
      <c r="A70" s="219" t="s">
        <v>111</v>
      </c>
      <c r="B70" s="32" t="s">
        <v>156</v>
      </c>
      <c r="C70" s="33" t="n">
        <f aca="false">MOTORISTA!C70</f>
        <v>0.02</v>
      </c>
      <c r="D70" s="34" t="n">
        <f aca="false">D$13*C70</f>
        <v>42.3898</v>
      </c>
      <c r="E70" s="32"/>
    </row>
    <row r="71" customFormat="false" ht="13.8" hidden="false" customHeight="false" outlineLevel="0" collapsed="false">
      <c r="A71" s="221"/>
      <c r="B71" s="64" t="s">
        <v>157</v>
      </c>
      <c r="C71" s="65" t="n">
        <f aca="false">SUM(C58:C70)</f>
        <v>0.0709037555555556</v>
      </c>
      <c r="D71" s="66" t="n">
        <f aca="false">SUM(D58:D70)</f>
        <v>150.279800862444</v>
      </c>
      <c r="E71" s="60"/>
    </row>
    <row r="72" customFormat="false" ht="13.8" hidden="false" customHeight="false" outlineLevel="0" collapsed="false">
      <c r="A72" s="87"/>
      <c r="B72" s="88"/>
      <c r="C72" s="145"/>
      <c r="D72" s="89"/>
      <c r="E72" s="88"/>
    </row>
    <row r="73" customFormat="false" ht="13.8" hidden="false" customHeight="false" outlineLevel="0" collapsed="false">
      <c r="A73" s="21"/>
      <c r="B73" s="22" t="s">
        <v>158</v>
      </c>
      <c r="C73" s="23"/>
      <c r="D73" s="24"/>
      <c r="E73" s="25"/>
    </row>
    <row r="74" customFormat="false" ht="13.8" hidden="false" customHeight="false" outlineLevel="0" collapsed="false">
      <c r="A74" s="171"/>
      <c r="B74" s="30"/>
      <c r="C74" s="172" t="s">
        <v>30</v>
      </c>
      <c r="D74" s="57" t="s">
        <v>31</v>
      </c>
      <c r="E74" s="30" t="s">
        <v>32</v>
      </c>
    </row>
    <row r="75" customFormat="false" ht="13.8" hidden="false" customHeight="false" outlineLevel="0" collapsed="false">
      <c r="A75" s="36" t="str">
        <f aca="false">MOTORISTA!A76</f>
        <v>A</v>
      </c>
      <c r="B75" s="60" t="str">
        <f aca="false">MOTORISTA!B76</f>
        <v>AUSÊNCIA POR DOENÇA</v>
      </c>
      <c r="C75" s="61" t="n">
        <f aca="false">MOTORISTA!C76</f>
        <v>0.0138888888888889</v>
      </c>
      <c r="D75" s="58" t="n">
        <f aca="false">D8*C75</f>
        <v>29.4373611111111</v>
      </c>
      <c r="E75" s="60" t="str">
        <f aca="false">MOTORISTA!E75</f>
        <v>Leis 8.036/90 e 9.491/97</v>
      </c>
    </row>
    <row r="76" customFormat="false" ht="13.8" hidden="false" customHeight="false" outlineLevel="0" collapsed="false">
      <c r="A76" s="155"/>
      <c r="B76" s="148"/>
      <c r="C76" s="173"/>
      <c r="D76" s="149"/>
      <c r="E76" s="148" t="s">
        <v>162</v>
      </c>
    </row>
    <row r="77" customFormat="false" ht="13.8" hidden="false" customHeight="false" outlineLevel="0" collapsed="false">
      <c r="A77" s="163" t="s">
        <v>36</v>
      </c>
      <c r="B77" s="62" t="s">
        <v>163</v>
      </c>
      <c r="C77" s="169" t="n">
        <f aca="false">MOTORISTA!C78</f>
        <v>0.0002</v>
      </c>
      <c r="D77" s="68" t="n">
        <f aca="false">D$13*C77</f>
        <v>0.423898</v>
      </c>
      <c r="E77" s="62" t="s">
        <v>164</v>
      </c>
    </row>
    <row r="78" customFormat="false" ht="13.8" hidden="false" customHeight="false" outlineLevel="0" collapsed="false">
      <c r="A78" s="139"/>
      <c r="B78" s="32"/>
      <c r="C78" s="174"/>
      <c r="D78" s="34"/>
      <c r="E78" s="32" t="s">
        <v>165</v>
      </c>
    </row>
    <row r="79" customFormat="false" ht="13.8" hidden="false" customHeight="false" outlineLevel="0" collapsed="false">
      <c r="A79" s="150"/>
      <c r="B79" s="62"/>
      <c r="C79" s="167"/>
      <c r="D79" s="68"/>
      <c r="E79" s="52" t="s">
        <v>166</v>
      </c>
    </row>
    <row r="80" customFormat="false" ht="13.8" hidden="false" customHeight="false" outlineLevel="0" collapsed="false">
      <c r="A80" s="150" t="s">
        <v>43</v>
      </c>
      <c r="B80" s="62" t="s">
        <v>167</v>
      </c>
      <c r="C80" s="167" t="n">
        <f aca="false">MOTORISTA!C81</f>
        <v>0.00833333333333333</v>
      </c>
      <c r="D80" s="68" t="n">
        <f aca="false">D$13*C80</f>
        <v>17.6624166666667</v>
      </c>
      <c r="E80" s="162" t="s">
        <v>168</v>
      </c>
    </row>
    <row r="81" customFormat="false" ht="13.8" hidden="false" customHeight="false" outlineLevel="0" collapsed="false">
      <c r="A81" s="31"/>
      <c r="B81" s="62"/>
      <c r="C81" s="168"/>
      <c r="D81" s="34"/>
      <c r="E81" s="162" t="s">
        <v>169</v>
      </c>
    </row>
    <row r="82" customFormat="false" ht="13.8" hidden="false" customHeight="false" outlineLevel="0" collapsed="false">
      <c r="A82" s="163" t="s">
        <v>95</v>
      </c>
      <c r="B82" s="148" t="s">
        <v>170</v>
      </c>
      <c r="C82" s="169" t="n">
        <f aca="false">MOTORISTA!C83</f>
        <v>0.00416666666666667</v>
      </c>
      <c r="D82" s="68" t="n">
        <f aca="false">D$13*C82</f>
        <v>8.83120833333333</v>
      </c>
      <c r="E82" s="148" t="s">
        <v>171</v>
      </c>
    </row>
    <row r="83" customFormat="false" ht="13.8" hidden="false" customHeight="false" outlineLevel="0" collapsed="false">
      <c r="A83" s="163"/>
      <c r="B83" s="32"/>
      <c r="C83" s="169"/>
      <c r="D83" s="170"/>
      <c r="E83" s="32" t="s">
        <v>172</v>
      </c>
    </row>
    <row r="84" customFormat="false" ht="13.8" hidden="false" customHeight="false" outlineLevel="0" collapsed="false">
      <c r="A84" s="63"/>
      <c r="B84" s="64" t="s">
        <v>49</v>
      </c>
      <c r="C84" s="65" t="n">
        <f aca="false">SUM(C75:C83)</f>
        <v>0.0265888888888889</v>
      </c>
      <c r="D84" s="66" t="n">
        <f aca="false">SUM(D75:D83)</f>
        <v>56.3548841111111</v>
      </c>
      <c r="E84" s="60"/>
    </row>
    <row r="85" customFormat="false" ht="13.8" hidden="false" customHeight="false" outlineLevel="0" collapsed="false">
      <c r="A85" s="36" t="s">
        <v>108</v>
      </c>
      <c r="B85" s="60" t="s">
        <v>173</v>
      </c>
      <c r="C85" s="67" t="n">
        <f aca="false">C84*C33</f>
        <v>0.00951882222222222</v>
      </c>
      <c r="D85" s="68" t="n">
        <f aca="false">D$13*C85</f>
        <v>20.1750485117778</v>
      </c>
      <c r="E85" s="148" t="s">
        <v>174</v>
      </c>
    </row>
    <row r="86" customFormat="false" ht="13.8" hidden="false" customHeight="false" outlineLevel="0" collapsed="false">
      <c r="A86" s="175"/>
      <c r="B86" s="176" t="s">
        <v>175</v>
      </c>
      <c r="C86" s="175"/>
      <c r="D86" s="177" t="n">
        <f aca="false">SUM(D84:D85)</f>
        <v>76.5299326228889</v>
      </c>
      <c r="E86" s="32" t="s">
        <v>176</v>
      </c>
    </row>
    <row r="87" customFormat="false" ht="13.8" hidden="false" customHeight="false" outlineLevel="0" collapsed="false">
      <c r="A87" s="43"/>
      <c r="B87" s="44"/>
      <c r="C87" s="43"/>
      <c r="D87" s="46"/>
      <c r="E87" s="52"/>
    </row>
    <row r="88" customFormat="false" ht="13.8" hidden="false" customHeight="false" outlineLevel="0" collapsed="false">
      <c r="A88" s="36"/>
      <c r="B88" s="64" t="s">
        <v>177</v>
      </c>
      <c r="C88" s="65"/>
      <c r="D88" s="66" t="n">
        <f aca="false">D86+D71+D53+D43+D33+D21+D13</f>
        <v>4224.17772712733</v>
      </c>
      <c r="E88" s="60"/>
    </row>
    <row r="89" customFormat="false" ht="13.8" hidden="false" customHeight="false" outlineLevel="0" collapsed="false">
      <c r="A89" s="43"/>
      <c r="B89" s="44"/>
      <c r="C89" s="182"/>
      <c r="D89" s="46"/>
      <c r="E89" s="52"/>
    </row>
    <row r="90" customFormat="false" ht="15" hidden="false" customHeight="false" outlineLevel="0" collapsed="false">
      <c r="A90" s="43"/>
      <c r="B90" s="64" t="s">
        <v>178</v>
      </c>
      <c r="C90" s="65"/>
      <c r="D90" s="183" t="s">
        <v>179</v>
      </c>
      <c r="E90" s="184" t="n">
        <f aca="false">D88*D90</f>
        <v>4224.17772712733</v>
      </c>
    </row>
    <row r="91" customFormat="false" ht="13.8" hidden="false" customHeight="false" outlineLevel="0" collapsed="false">
      <c r="A91" s="87"/>
      <c r="B91" s="88"/>
      <c r="C91" s="87"/>
      <c r="D91" s="89"/>
      <c r="E91" s="88"/>
    </row>
    <row r="92" customFormat="false" ht="13.8" hidden="false" customHeight="false" outlineLevel="0" collapsed="false">
      <c r="A92" s="214"/>
      <c r="B92" s="22" t="s">
        <v>29</v>
      </c>
      <c r="C92" s="23"/>
      <c r="D92" s="24"/>
      <c r="E92" s="25"/>
    </row>
    <row r="93" customFormat="false" ht="13.8" hidden="false" customHeight="false" outlineLevel="0" collapsed="false">
      <c r="A93" s="222"/>
      <c r="B93" s="27"/>
      <c r="C93" s="28" t="s">
        <v>30</v>
      </c>
      <c r="D93" s="29" t="s">
        <v>31</v>
      </c>
      <c r="E93" s="30" t="s">
        <v>32</v>
      </c>
    </row>
    <row r="94" customFormat="false" ht="13.8" hidden="false" customHeight="false" outlineLevel="0" collapsed="false">
      <c r="A94" s="219" t="s">
        <v>33</v>
      </c>
      <c r="B94" s="32" t="s">
        <v>34</v>
      </c>
      <c r="C94" s="33" t="n">
        <v>0.0137</v>
      </c>
      <c r="D94" s="34" t="n">
        <f aca="false">E90*C94</f>
        <v>57.8712348616445</v>
      </c>
      <c r="E94" s="35" t="s">
        <v>35</v>
      </c>
    </row>
    <row r="95" customFormat="false" ht="13.8" hidden="false" customHeight="false" outlineLevel="0" collapsed="false">
      <c r="A95" s="223" t="s">
        <v>36</v>
      </c>
      <c r="B95" s="32" t="s">
        <v>37</v>
      </c>
      <c r="C95" s="33" t="n">
        <v>0.01</v>
      </c>
      <c r="D95" s="58" t="n">
        <f aca="false">(E90+D94)*C95</f>
        <v>42.8204896198898</v>
      </c>
      <c r="E95" s="35" t="s">
        <v>38</v>
      </c>
    </row>
    <row r="96" customFormat="false" ht="13.8" hidden="false" customHeight="false" outlineLevel="0" collapsed="false">
      <c r="A96" s="220"/>
      <c r="B96" s="38" t="s">
        <v>39</v>
      </c>
      <c r="C96" s="39"/>
      <c r="D96" s="40" t="n">
        <f aca="false">SUM(D94:D95)</f>
        <v>100.691724481534</v>
      </c>
      <c r="E96" s="41"/>
    </row>
    <row r="97" customFormat="false" ht="13.8" hidden="false" customHeight="false" outlineLevel="0" collapsed="false">
      <c r="A97" s="224" t="s">
        <v>180</v>
      </c>
      <c r="B97" s="185" t="s">
        <v>181</v>
      </c>
      <c r="C97" s="186"/>
      <c r="D97" s="187"/>
      <c r="E97" s="188"/>
    </row>
    <row r="98" customFormat="false" ht="13.8" hidden="false" customHeight="false" outlineLevel="0" collapsed="false">
      <c r="A98" s="178"/>
      <c r="B98" s="44"/>
      <c r="C98" s="45"/>
      <c r="D98" s="46"/>
      <c r="E98" s="47"/>
    </row>
    <row r="99" customFormat="false" ht="13.8" hidden="false" customHeight="false" outlineLevel="0" collapsed="false">
      <c r="A99" s="225"/>
      <c r="B99" s="49" t="s">
        <v>41</v>
      </c>
      <c r="C99" s="50"/>
      <c r="D99" s="29" t="n">
        <f aca="false">(E90+D96)/(1-6.65%)</f>
        <v>4632.96138361957</v>
      </c>
      <c r="E99" s="51"/>
    </row>
    <row r="100" customFormat="false" ht="13.8" hidden="false" customHeight="false" outlineLevel="0" collapsed="false">
      <c r="A100" s="87"/>
      <c r="B100" s="88"/>
      <c r="C100" s="145"/>
      <c r="D100" s="89"/>
      <c r="E100" s="189"/>
    </row>
    <row r="101" customFormat="false" ht="13.8" hidden="false" customHeight="false" outlineLevel="0" collapsed="false">
      <c r="A101" s="21"/>
      <c r="B101" s="22" t="s">
        <v>42</v>
      </c>
      <c r="C101" s="54"/>
      <c r="D101" s="55"/>
      <c r="E101" s="56"/>
    </row>
    <row r="102" customFormat="false" ht="13.8" hidden="false" customHeight="false" outlineLevel="0" collapsed="false">
      <c r="A102" s="26"/>
      <c r="B102" s="27"/>
      <c r="C102" s="28" t="s">
        <v>30</v>
      </c>
      <c r="D102" s="57" t="s">
        <v>31</v>
      </c>
      <c r="E102" s="30" t="s">
        <v>32</v>
      </c>
    </row>
    <row r="103" customFormat="false" ht="13.8" hidden="false" customHeight="false" outlineLevel="0" collapsed="false">
      <c r="A103" s="31" t="s">
        <v>43</v>
      </c>
      <c r="B103" s="32" t="s">
        <v>44</v>
      </c>
      <c r="C103" s="33"/>
      <c r="D103" s="58"/>
      <c r="E103" s="59" t="s">
        <v>45</v>
      </c>
    </row>
    <row r="104" customFormat="false" ht="13.8" hidden="false" customHeight="false" outlineLevel="0" collapsed="false">
      <c r="A104" s="36"/>
      <c r="B104" s="60" t="s">
        <v>46</v>
      </c>
      <c r="C104" s="61" t="n">
        <v>0.0065</v>
      </c>
      <c r="D104" s="58" t="n">
        <f aca="false">$D$99*C104</f>
        <v>30.1142489935272</v>
      </c>
      <c r="E104" s="62"/>
    </row>
    <row r="105" customFormat="false" ht="13.8" hidden="false" customHeight="false" outlineLevel="0" collapsed="false">
      <c r="A105" s="36"/>
      <c r="B105" s="60" t="s">
        <v>47</v>
      </c>
      <c r="C105" s="61" t="n">
        <v>0.03</v>
      </c>
      <c r="D105" s="58" t="n">
        <f aca="false">$D$99*C105</f>
        <v>138.988841508587</v>
      </c>
      <c r="E105" s="62"/>
    </row>
    <row r="106" customFormat="false" ht="13.8" hidden="false" customHeight="false" outlineLevel="0" collapsed="false">
      <c r="A106" s="36"/>
      <c r="B106" s="60" t="s">
        <v>48</v>
      </c>
      <c r="C106" s="61" t="n">
        <v>0.03</v>
      </c>
      <c r="D106" s="58" t="n">
        <f aca="false">$D$99*C106</f>
        <v>138.988841508587</v>
      </c>
      <c r="E106" s="62"/>
    </row>
    <row r="107" customFormat="false" ht="13.8" hidden="false" customHeight="false" outlineLevel="0" collapsed="false">
      <c r="A107" s="36"/>
      <c r="B107" s="60"/>
      <c r="C107" s="61"/>
      <c r="D107" s="58"/>
      <c r="E107" s="62"/>
    </row>
    <row r="108" customFormat="false" ht="13.8" hidden="false" customHeight="false" outlineLevel="0" collapsed="false">
      <c r="A108" s="63"/>
      <c r="B108" s="64" t="s">
        <v>49</v>
      </c>
      <c r="C108" s="65" t="n">
        <f aca="false">SUM(C104:C107)</f>
        <v>0.0665</v>
      </c>
      <c r="D108" s="66" t="n">
        <f aca="false">SUM(D104:D107)</f>
        <v>308.091932010701</v>
      </c>
      <c r="E108" s="32"/>
    </row>
    <row r="109" customFormat="false" ht="13.8" hidden="false" customHeight="false" outlineLevel="0" collapsed="false">
      <c r="A109" s="36"/>
      <c r="B109" s="60"/>
      <c r="C109" s="67"/>
      <c r="D109" s="68"/>
      <c r="E109" s="60"/>
    </row>
    <row r="110" customFormat="false" ht="13.8" hidden="false" customHeight="false" outlineLevel="0" collapsed="false">
      <c r="A110" s="36"/>
      <c r="B110" s="64" t="s">
        <v>50</v>
      </c>
      <c r="C110" s="36"/>
      <c r="D110" s="66" t="n">
        <f aca="false">D108+D99</f>
        <v>4941.05331563027</v>
      </c>
      <c r="E110" s="60"/>
    </row>
    <row r="111" customFormat="false" ht="13.8" hidden="false" customHeight="false" outlineLevel="0" collapsed="false">
      <c r="A111" s="36"/>
      <c r="B111" s="64"/>
      <c r="C111" s="36"/>
      <c r="D111" s="66"/>
      <c r="E111" s="60"/>
    </row>
    <row r="112" customFormat="false" ht="13.8" hidden="false" customHeight="false" outlineLevel="0" collapsed="false">
      <c r="A112" s="36"/>
      <c r="B112" s="64"/>
      <c r="C112" s="36"/>
      <c r="D112" s="66"/>
      <c r="E112" s="60"/>
    </row>
    <row r="113" customFormat="false" ht="13.8" hidden="false" customHeight="false" outlineLevel="0" collapsed="false">
      <c r="A113" s="36"/>
      <c r="B113" s="64" t="s">
        <v>51</v>
      </c>
      <c r="C113" s="36" t="n">
        <v>12</v>
      </c>
      <c r="D113" s="66" t="n">
        <f aca="false">D110*C113</f>
        <v>59292.6397875632</v>
      </c>
      <c r="E113" s="60"/>
    </row>
    <row r="114" customFormat="false" ht="13.8" hidden="false" customHeight="false" outlineLevel="0" collapsed="false">
      <c r="A114" s="124"/>
      <c r="B114" s="121"/>
      <c r="C114" s="124"/>
      <c r="D114" s="123"/>
      <c r="E114" s="108"/>
    </row>
    <row r="115" customFormat="false" ht="15" hidden="false" customHeight="false" outlineLevel="0" collapsed="false">
      <c r="A115" s="124"/>
      <c r="B115" s="190" t="s">
        <v>182</v>
      </c>
      <c r="C115" s="124"/>
      <c r="D115" s="123"/>
      <c r="E115" s="108"/>
    </row>
    <row r="116" s="80" customFormat="true" ht="13.8" hidden="false" customHeight="false" outlineLevel="0" collapsed="false">
      <c r="AMH116" s="1"/>
      <c r="AMI116" s="1"/>
      <c r="AMJ116" s="1"/>
    </row>
    <row r="117" s="80" customFormat="true" ht="13.8" hidden="false" customHeight="false" outlineLevel="0" collapsed="false">
      <c r="D117" s="226"/>
      <c r="AMH117" s="1"/>
      <c r="AMI117" s="1"/>
      <c r="AMJ117" s="1"/>
    </row>
    <row r="118" s="80" customFormat="true" ht="13.8" hidden="false" customHeight="false" outlineLevel="0" collapsed="false">
      <c r="AMH118" s="1"/>
      <c r="AMI118" s="1"/>
      <c r="AMJ118" s="1"/>
    </row>
    <row r="119" s="80" customFormat="true" ht="13.8" hidden="false" customHeight="false" outlineLevel="0" collapsed="false">
      <c r="AMH119" s="1"/>
      <c r="AMI119" s="1"/>
      <c r="AMJ119" s="1"/>
    </row>
    <row r="120" s="80" customFormat="true" ht="13.8" hidden="false" customHeight="false" outlineLevel="0" collapsed="false">
      <c r="AMH120" s="1"/>
      <c r="AMI120" s="1"/>
      <c r="AMJ120" s="1"/>
    </row>
    <row r="121" s="80" customFormat="true" ht="13.8" hidden="false" customHeight="false" outlineLevel="0" collapsed="false">
      <c r="AMH121" s="1"/>
      <c r="AMI121" s="1"/>
      <c r="AMJ121" s="1"/>
    </row>
    <row r="122" s="80" customFormat="true" ht="13.8" hidden="false" customHeight="false" outlineLevel="0" collapsed="false">
      <c r="AMH122" s="1"/>
      <c r="AMI122" s="1"/>
      <c r="AMJ122" s="1"/>
    </row>
    <row r="123" s="80" customFormat="true" ht="13.8" hidden="false" customHeight="false" outlineLevel="0" collapsed="false">
      <c r="AMH123" s="1"/>
      <c r="AMI123" s="1"/>
      <c r="AMJ123" s="1"/>
    </row>
    <row r="124" s="80" customFormat="true" ht="13.8" hidden="false" customHeight="false" outlineLevel="0" collapsed="false">
      <c r="AMH124" s="1"/>
      <c r="AMI124" s="1"/>
      <c r="AMJ124" s="1"/>
    </row>
    <row r="125" s="80" customFormat="true" ht="13.8" hidden="false" customHeight="false" outlineLevel="0" collapsed="false">
      <c r="AMH125" s="1"/>
      <c r="AMI125" s="1"/>
      <c r="AMJ125" s="1"/>
    </row>
    <row r="126" s="80" customFormat="true" ht="13.8" hidden="false" customHeight="false" outlineLevel="0" collapsed="false">
      <c r="AMH126" s="1"/>
      <c r="AMI126" s="1"/>
      <c r="AMJ126" s="1"/>
    </row>
    <row r="127" s="80" customFormat="true" ht="13.8" hidden="false" customHeight="false" outlineLevel="0" collapsed="false">
      <c r="AMH127" s="1"/>
      <c r="AMI127" s="1"/>
      <c r="AMJ127" s="1"/>
    </row>
    <row r="128" s="80" customFormat="true" ht="13.8" hidden="false" customHeight="false" outlineLevel="0" collapsed="false">
      <c r="AMH128" s="1"/>
      <c r="AMI128" s="1"/>
      <c r="AMJ128" s="1"/>
    </row>
    <row r="129" s="80" customFormat="true" ht="13.8" hidden="false" customHeight="false" outlineLevel="0" collapsed="false">
      <c r="AMH129" s="1"/>
      <c r="AMI129" s="1"/>
      <c r="AMJ129" s="1"/>
    </row>
    <row r="130" s="80" customFormat="true" ht="13.8" hidden="false" customHeight="false" outlineLevel="0" collapsed="false">
      <c r="AMH130" s="1"/>
      <c r="AMI130" s="1"/>
      <c r="AMJ130" s="1"/>
    </row>
    <row r="131" s="80" customFormat="true" ht="13.8" hidden="false" customHeight="false" outlineLevel="0" collapsed="false">
      <c r="AMH131" s="1"/>
      <c r="AMI131" s="1"/>
      <c r="AMJ131" s="1"/>
    </row>
    <row r="132" s="80" customFormat="true" ht="13.8" hidden="false" customHeight="false" outlineLevel="0" collapsed="false">
      <c r="AMH132" s="1"/>
      <c r="AMI132" s="1"/>
      <c r="AMJ132" s="1"/>
    </row>
    <row r="133" s="80" customFormat="true" ht="13.8" hidden="false" customHeight="false" outlineLevel="0" collapsed="false">
      <c r="AMH133" s="1"/>
      <c r="AMI133" s="1"/>
      <c r="AMJ133" s="1"/>
    </row>
    <row r="134" s="80" customFormat="true" ht="13.8" hidden="false" customHeight="false" outlineLevel="0" collapsed="false">
      <c r="AMH134" s="1"/>
      <c r="AMI134" s="1"/>
      <c r="AMJ134" s="1"/>
    </row>
    <row r="135" s="80" customFormat="true" ht="13.8" hidden="false" customHeight="false" outlineLevel="0" collapsed="false">
      <c r="AMH135" s="1"/>
      <c r="AMI135" s="1"/>
      <c r="AMJ135" s="1"/>
    </row>
    <row r="136" s="80" customFormat="true" ht="13.8" hidden="false" customHeight="false" outlineLevel="0" collapsed="false">
      <c r="AMH136" s="1"/>
      <c r="AMI136" s="1"/>
      <c r="AMJ136" s="1"/>
    </row>
    <row r="137" s="80" customFormat="true" ht="13.8" hidden="false" customHeight="false" outlineLevel="0" collapsed="false">
      <c r="AMH137" s="1"/>
      <c r="AMI137" s="1"/>
      <c r="AMJ137" s="1"/>
    </row>
    <row r="138" s="80" customFormat="true" ht="13.8" hidden="false" customHeight="false" outlineLevel="0" collapsed="false">
      <c r="AMH138" s="1"/>
      <c r="AMI138" s="1"/>
      <c r="AMJ138" s="1"/>
    </row>
    <row r="139" s="80" customFormat="true" ht="13.8" hidden="false" customHeight="false" outlineLevel="0" collapsed="false">
      <c r="AMH139" s="1"/>
      <c r="AMI139" s="1"/>
      <c r="AMJ139" s="1"/>
    </row>
    <row r="140" s="80" customFormat="true" ht="13.8" hidden="false" customHeight="false" outlineLevel="0" collapsed="false">
      <c r="AMH140" s="1"/>
      <c r="AMI140" s="1"/>
      <c r="AMJ140" s="1"/>
    </row>
    <row r="141" s="80" customFormat="true" ht="13.8" hidden="false" customHeight="false" outlineLevel="0" collapsed="false">
      <c r="AMH141" s="1"/>
      <c r="AMI141" s="1"/>
      <c r="AMJ141" s="1"/>
    </row>
    <row r="142" s="80" customFormat="true" ht="13.8" hidden="false" customHeight="false" outlineLevel="0" collapsed="false">
      <c r="AMH142" s="1"/>
      <c r="AMI142" s="1"/>
      <c r="AMJ142" s="1"/>
    </row>
    <row r="143" s="80" customFormat="true" ht="13.8" hidden="false" customHeight="false" outlineLevel="0" collapsed="false">
      <c r="AMH143" s="1"/>
      <c r="AMI143" s="1"/>
      <c r="AMJ143" s="1"/>
    </row>
    <row r="144" s="80" customFormat="true" ht="13.8" hidden="false" customHeight="false" outlineLevel="0" collapsed="false">
      <c r="AMH144" s="1"/>
      <c r="AMI144" s="1"/>
      <c r="AMJ144" s="1"/>
    </row>
    <row r="145" s="80" customFormat="true" ht="13.8" hidden="false" customHeight="false" outlineLevel="0" collapsed="false">
      <c r="AMH145" s="1"/>
      <c r="AMI145" s="1"/>
      <c r="AMJ145" s="1"/>
    </row>
    <row r="146" s="80" customFormat="true" ht="13.8" hidden="false" customHeight="false" outlineLevel="0" collapsed="false">
      <c r="AMH146" s="1"/>
      <c r="AMI146" s="1"/>
      <c r="AMJ146" s="1"/>
    </row>
    <row r="147" s="80" customFormat="true" ht="13.8" hidden="false" customHeight="false" outlineLevel="0" collapsed="false">
      <c r="AMH147" s="1"/>
      <c r="AMI147" s="1"/>
      <c r="AMJ147" s="1"/>
    </row>
    <row r="148" s="80" customFormat="true" ht="13.8" hidden="false" customHeight="false" outlineLevel="0" collapsed="false">
      <c r="AMH148" s="1"/>
      <c r="AMI148" s="1"/>
      <c r="AMJ148" s="1"/>
    </row>
    <row r="149" s="80" customFormat="true" ht="13.8" hidden="false" customHeight="false" outlineLevel="0" collapsed="false">
      <c r="AMH149" s="1"/>
      <c r="AMI149" s="1"/>
      <c r="AMJ149" s="1"/>
    </row>
    <row r="150" s="80" customFormat="true" ht="13.8" hidden="false" customHeight="false" outlineLevel="0" collapsed="false">
      <c r="AMH150" s="1"/>
      <c r="AMI150" s="1"/>
      <c r="AMJ150" s="1"/>
    </row>
    <row r="151" s="80" customFormat="true" ht="13.8" hidden="false" customHeight="false" outlineLevel="0" collapsed="false">
      <c r="AMH151" s="1"/>
      <c r="AMI151" s="1"/>
      <c r="AMJ151" s="1"/>
    </row>
    <row r="152" s="80" customFormat="true" ht="13.8" hidden="false" customHeight="false" outlineLevel="0" collapsed="false">
      <c r="AMH152" s="1"/>
      <c r="AMI152" s="1"/>
      <c r="AMJ152" s="1"/>
    </row>
    <row r="153" s="80" customFormat="true" ht="13.8" hidden="false" customHeight="false" outlineLevel="0" collapsed="false">
      <c r="AMH153" s="1"/>
      <c r="AMI153" s="1"/>
      <c r="AMJ153" s="1"/>
    </row>
    <row r="154" s="80" customFormat="true" ht="13.8" hidden="false" customHeight="false" outlineLevel="0" collapsed="false">
      <c r="AMH154" s="1"/>
      <c r="AMI154" s="1"/>
      <c r="AMJ154" s="1"/>
    </row>
    <row r="155" s="80" customFormat="true" ht="13.8" hidden="false" customHeight="false" outlineLevel="0" collapsed="false">
      <c r="AMH155" s="1"/>
      <c r="AMI155" s="1"/>
      <c r="AMJ155" s="1"/>
    </row>
    <row r="156" s="80" customFormat="true" ht="13.8" hidden="false" customHeight="false" outlineLevel="0" collapsed="false">
      <c r="AMH156" s="1"/>
      <c r="AMI156" s="1"/>
      <c r="AMJ156" s="1"/>
    </row>
    <row r="157" s="80" customFormat="true" ht="13.8" hidden="false" customHeight="false" outlineLevel="0" collapsed="false">
      <c r="AMH157" s="1"/>
      <c r="AMI157" s="1"/>
      <c r="AMJ157" s="1"/>
    </row>
    <row r="158" s="80" customFormat="true" ht="13.8" hidden="false" customHeight="false" outlineLevel="0" collapsed="false">
      <c r="AMH158" s="1"/>
      <c r="AMI158" s="1"/>
      <c r="AMJ158" s="1"/>
    </row>
    <row r="159" s="80" customFormat="true" ht="13.8" hidden="false" customHeight="false" outlineLevel="0" collapsed="false">
      <c r="AMH159" s="1"/>
      <c r="AMI159" s="1"/>
      <c r="AMJ159" s="1"/>
    </row>
    <row r="160" s="80" customFormat="true" ht="13.8" hidden="false" customHeight="false" outlineLevel="0" collapsed="false">
      <c r="AMH160" s="1"/>
      <c r="AMI160" s="1"/>
      <c r="AMJ160" s="1"/>
    </row>
    <row r="161" s="80" customFormat="true" ht="13.8" hidden="false" customHeight="false" outlineLevel="0" collapsed="false">
      <c r="AMH161" s="1"/>
      <c r="AMI161" s="1"/>
      <c r="AMJ161" s="1"/>
    </row>
    <row r="162" s="80" customFormat="true" ht="13.8" hidden="false" customHeight="false" outlineLevel="0" collapsed="false">
      <c r="AMH162" s="1"/>
      <c r="AMI162" s="1"/>
      <c r="AMJ162" s="1"/>
    </row>
    <row r="163" s="80" customFormat="true" ht="13.8" hidden="false" customHeight="false" outlineLevel="0" collapsed="false">
      <c r="AMH163" s="1"/>
      <c r="AMI163" s="1"/>
      <c r="AMJ163" s="1"/>
    </row>
    <row r="164" s="80" customFormat="true" ht="13.8" hidden="false" customHeight="false" outlineLevel="0" collapsed="false">
      <c r="AMH164" s="1"/>
      <c r="AMI164" s="1"/>
      <c r="AMJ164" s="1"/>
    </row>
    <row r="165" s="80" customFormat="true" ht="13.8" hidden="false" customHeight="false" outlineLevel="0" collapsed="false">
      <c r="AMH165" s="1"/>
      <c r="AMI165" s="1"/>
      <c r="AMJ165" s="1"/>
    </row>
    <row r="166" s="80" customFormat="true" ht="13.8" hidden="false" customHeight="false" outlineLevel="0" collapsed="false">
      <c r="AMH166" s="1"/>
      <c r="AMI166" s="1"/>
      <c r="AMJ166" s="1"/>
    </row>
    <row r="167" s="80" customFormat="true" ht="13.8" hidden="false" customHeight="false" outlineLevel="0" collapsed="false">
      <c r="AMH167" s="1"/>
      <c r="AMI167" s="1"/>
      <c r="AMJ167" s="1"/>
    </row>
    <row r="168" s="80" customFormat="true" ht="13.8" hidden="false" customHeight="false" outlineLevel="0" collapsed="false">
      <c r="AMH168" s="1"/>
      <c r="AMI168" s="1"/>
      <c r="AMJ168" s="1"/>
    </row>
    <row r="169" s="80" customFormat="true" ht="13.8" hidden="false" customHeight="false" outlineLevel="0" collapsed="false">
      <c r="AMH169" s="1"/>
      <c r="AMI169" s="1"/>
      <c r="AMJ169" s="1"/>
    </row>
    <row r="170" s="80" customFormat="true" ht="13.8" hidden="false" customHeight="false" outlineLevel="0" collapsed="false">
      <c r="AMH170" s="1"/>
      <c r="AMI170" s="1"/>
      <c r="AMJ170" s="1"/>
    </row>
    <row r="171" s="80" customFormat="true" ht="13.8" hidden="false" customHeight="false" outlineLevel="0" collapsed="false">
      <c r="AMH171" s="1"/>
      <c r="AMI171" s="1"/>
      <c r="AMJ171" s="1"/>
    </row>
    <row r="172" s="80" customFormat="true" ht="13.8" hidden="false" customHeight="false" outlineLevel="0" collapsed="false">
      <c r="AMH172" s="1"/>
      <c r="AMI172" s="1"/>
      <c r="AMJ172" s="1"/>
    </row>
    <row r="173" s="80" customFormat="true" ht="13.8" hidden="false" customHeight="false" outlineLevel="0" collapsed="false">
      <c r="AMH173" s="1"/>
      <c r="AMI173" s="1"/>
      <c r="AMJ173" s="1"/>
    </row>
    <row r="174" s="80" customFormat="true" ht="13.8" hidden="false" customHeight="false" outlineLevel="0" collapsed="false">
      <c r="AMH174" s="1"/>
      <c r="AMI174" s="1"/>
      <c r="AMJ174" s="1"/>
    </row>
    <row r="175" s="80" customFormat="true" ht="13.8" hidden="false" customHeight="false" outlineLevel="0" collapsed="false">
      <c r="AMH175" s="1"/>
      <c r="AMI175" s="1"/>
      <c r="AMJ175" s="1"/>
    </row>
    <row r="176" s="80" customFormat="true" ht="13.8" hidden="false" customHeight="false" outlineLevel="0" collapsed="false">
      <c r="AMH176" s="1"/>
      <c r="AMI176" s="1"/>
      <c r="AMJ176" s="1"/>
    </row>
    <row r="177" s="80" customFormat="true" ht="13.8" hidden="false" customHeight="false" outlineLevel="0" collapsed="false">
      <c r="AMH177" s="1"/>
      <c r="AMI177" s="1"/>
      <c r="AMJ177" s="1"/>
    </row>
    <row r="178" s="80" customFormat="true" ht="13.8" hidden="false" customHeight="false" outlineLevel="0" collapsed="false">
      <c r="AMH178" s="1"/>
      <c r="AMI178" s="1"/>
      <c r="AMJ178" s="1"/>
    </row>
    <row r="179" s="80" customFormat="true" ht="13.8" hidden="false" customHeight="false" outlineLevel="0" collapsed="false">
      <c r="AMH179" s="1"/>
      <c r="AMI179" s="1"/>
      <c r="AMJ179" s="1"/>
    </row>
    <row r="180" s="80" customFormat="true" ht="13.8" hidden="false" customHeight="false" outlineLevel="0" collapsed="false">
      <c r="AMH180" s="1"/>
      <c r="AMI180" s="1"/>
      <c r="AMJ180" s="1"/>
    </row>
    <row r="181" s="80" customFormat="true" ht="13.8" hidden="false" customHeight="false" outlineLevel="0" collapsed="false">
      <c r="AMH181" s="1"/>
      <c r="AMI181" s="1"/>
      <c r="AMJ181" s="1"/>
    </row>
    <row r="182" s="80" customFormat="true" ht="13.8" hidden="false" customHeight="false" outlineLevel="0" collapsed="false">
      <c r="AMH182" s="1"/>
      <c r="AMI182" s="1"/>
      <c r="AMJ182" s="1"/>
    </row>
    <row r="183" s="80" customFormat="true" ht="13.8" hidden="false" customHeight="false" outlineLevel="0" collapsed="false">
      <c r="AMH183" s="1"/>
      <c r="AMI183" s="1"/>
      <c r="AMJ183" s="1"/>
    </row>
    <row r="184" s="80" customFormat="true" ht="13.8" hidden="false" customHeight="false" outlineLevel="0" collapsed="false">
      <c r="AMH184" s="1"/>
      <c r="AMI184" s="1"/>
      <c r="AMJ184" s="1"/>
    </row>
    <row r="185" s="80" customFormat="true" ht="13.8" hidden="false" customHeight="false" outlineLevel="0" collapsed="false">
      <c r="AMH185" s="1"/>
      <c r="AMI185" s="1"/>
      <c r="AMJ185" s="1"/>
    </row>
    <row r="186" s="80" customFormat="true" ht="13.8" hidden="false" customHeight="false" outlineLevel="0" collapsed="false">
      <c r="AMH186" s="1"/>
      <c r="AMI186" s="1"/>
      <c r="AMJ186" s="1"/>
    </row>
    <row r="187" s="80" customFormat="true" ht="13.8" hidden="false" customHeight="false" outlineLevel="0" collapsed="false">
      <c r="AMH187" s="1"/>
      <c r="AMI187" s="1"/>
      <c r="AMJ187" s="1"/>
    </row>
    <row r="188" s="80" customFormat="true" ht="13.8" hidden="false" customHeight="false" outlineLevel="0" collapsed="false">
      <c r="AMH188" s="1"/>
      <c r="AMI188" s="1"/>
      <c r="AMJ188" s="1"/>
    </row>
    <row r="189" s="80" customFormat="true" ht="13.8" hidden="false" customHeight="false" outlineLevel="0" collapsed="false">
      <c r="AMH189" s="1"/>
      <c r="AMI189" s="1"/>
      <c r="AMJ189" s="1"/>
    </row>
    <row r="190" s="80" customFormat="true" ht="13.8" hidden="false" customHeight="false" outlineLevel="0" collapsed="false">
      <c r="AMH190" s="1"/>
      <c r="AMI190" s="1"/>
      <c r="AMJ190" s="1"/>
    </row>
    <row r="191" s="80" customFormat="true" ht="13.8" hidden="false" customHeight="false" outlineLevel="0" collapsed="false">
      <c r="AMH191" s="1"/>
      <c r="AMI191" s="1"/>
      <c r="AMJ191" s="1"/>
    </row>
    <row r="192" s="80" customFormat="true" ht="13.8" hidden="false" customHeight="false" outlineLevel="0" collapsed="false">
      <c r="AMH192" s="1"/>
      <c r="AMI192" s="1"/>
      <c r="AMJ192" s="1"/>
    </row>
    <row r="193" s="80" customFormat="true" ht="13.8" hidden="false" customHeight="false" outlineLevel="0" collapsed="false">
      <c r="AMH193" s="1"/>
      <c r="AMI193" s="1"/>
      <c r="AMJ193" s="1"/>
    </row>
    <row r="194" s="80" customFormat="true" ht="13.8" hidden="false" customHeight="false" outlineLevel="0" collapsed="false">
      <c r="AMH194" s="1"/>
      <c r="AMI194" s="1"/>
      <c r="AMJ194" s="1"/>
    </row>
    <row r="195" s="80" customFormat="true" ht="13.8" hidden="false" customHeight="false" outlineLevel="0" collapsed="false">
      <c r="AMH195" s="1"/>
      <c r="AMI195" s="1"/>
      <c r="AMJ195" s="1"/>
    </row>
    <row r="196" s="80" customFormat="true" ht="13.8" hidden="false" customHeight="false" outlineLevel="0" collapsed="false">
      <c r="AMH196" s="1"/>
      <c r="AMI196" s="1"/>
      <c r="AMJ196" s="1"/>
    </row>
    <row r="197" s="80" customFormat="true" ht="13.8" hidden="false" customHeight="false" outlineLevel="0" collapsed="false">
      <c r="AMH197" s="1"/>
      <c r="AMI197" s="1"/>
      <c r="AMJ197" s="1"/>
    </row>
    <row r="198" s="80" customFormat="true" ht="13.8" hidden="false" customHeight="false" outlineLevel="0" collapsed="false">
      <c r="AMH198" s="1"/>
      <c r="AMI198" s="1"/>
      <c r="AMJ198" s="1"/>
    </row>
    <row r="199" s="80" customFormat="true" ht="13.8" hidden="false" customHeight="false" outlineLevel="0" collapsed="false">
      <c r="AMH199" s="1"/>
      <c r="AMI199" s="1"/>
      <c r="AMJ199" s="1"/>
    </row>
    <row r="200" s="80" customFormat="true" ht="13.8" hidden="false" customHeight="false" outlineLevel="0" collapsed="false">
      <c r="AMH200" s="1"/>
      <c r="AMI200" s="1"/>
      <c r="AMJ200" s="1"/>
    </row>
    <row r="201" s="80" customFormat="true" ht="13.8" hidden="false" customHeight="false" outlineLevel="0" collapsed="false">
      <c r="AMH201" s="1"/>
      <c r="AMI201" s="1"/>
      <c r="AMJ201" s="1"/>
    </row>
    <row r="202" s="80" customFormat="true" ht="13.8" hidden="false" customHeight="false" outlineLevel="0" collapsed="false">
      <c r="AMH202" s="1"/>
      <c r="AMI202" s="1"/>
      <c r="AMJ202" s="1"/>
    </row>
    <row r="203" s="80" customFormat="true" ht="13.8" hidden="false" customHeight="false" outlineLevel="0" collapsed="false">
      <c r="AMH203" s="1"/>
      <c r="AMI203" s="1"/>
      <c r="AMJ203" s="1"/>
    </row>
    <row r="204" s="80" customFormat="true" ht="13.8" hidden="false" customHeight="false" outlineLevel="0" collapsed="false">
      <c r="AMH204" s="1"/>
      <c r="AMI204" s="1"/>
      <c r="AMJ204" s="1"/>
    </row>
    <row r="205" s="80" customFormat="true" ht="13.8" hidden="false" customHeight="false" outlineLevel="0" collapsed="false">
      <c r="AMH205" s="1"/>
      <c r="AMI205" s="1"/>
      <c r="AMJ205" s="1"/>
    </row>
    <row r="206" s="80" customFormat="true" ht="13.8" hidden="false" customHeight="false" outlineLevel="0" collapsed="false">
      <c r="AMH206" s="1"/>
      <c r="AMI206" s="1"/>
      <c r="AMJ206" s="1"/>
    </row>
    <row r="207" s="80" customFormat="true" ht="13.8" hidden="false" customHeight="false" outlineLevel="0" collapsed="false">
      <c r="AMH207" s="1"/>
      <c r="AMI207" s="1"/>
      <c r="AMJ207" s="1"/>
    </row>
    <row r="208" s="80" customFormat="true" ht="13.8" hidden="false" customHeight="false" outlineLevel="0" collapsed="false">
      <c r="AMH208" s="1"/>
      <c r="AMI208" s="1"/>
      <c r="AMJ208" s="1"/>
    </row>
    <row r="209" s="80" customFormat="true" ht="13.8" hidden="false" customHeight="false" outlineLevel="0" collapsed="false">
      <c r="AMH209" s="1"/>
      <c r="AMI209" s="1"/>
      <c r="AMJ209" s="1"/>
    </row>
    <row r="210" s="80" customFormat="true" ht="13.8" hidden="false" customHeight="false" outlineLevel="0" collapsed="false">
      <c r="AMH210" s="1"/>
      <c r="AMI210" s="1"/>
      <c r="AMJ210" s="1"/>
    </row>
    <row r="211" s="80" customFormat="true" ht="13.8" hidden="false" customHeight="false" outlineLevel="0" collapsed="false">
      <c r="AMH211" s="1"/>
      <c r="AMI211" s="1"/>
      <c r="AMJ211" s="1"/>
    </row>
    <row r="212" s="80" customFormat="true" ht="13.8" hidden="false" customHeight="false" outlineLevel="0" collapsed="false">
      <c r="AMH212" s="1"/>
      <c r="AMI212" s="1"/>
      <c r="AMJ212" s="1"/>
    </row>
    <row r="213" s="80" customFormat="true" ht="13.8" hidden="false" customHeight="false" outlineLevel="0" collapsed="false">
      <c r="AMH213" s="1"/>
      <c r="AMI213" s="1"/>
      <c r="AMJ213" s="1"/>
    </row>
    <row r="214" s="80" customFormat="true" ht="13.8" hidden="false" customHeight="false" outlineLevel="0" collapsed="false">
      <c r="AMH214" s="1"/>
      <c r="AMI214" s="1"/>
      <c r="AMJ214" s="1"/>
    </row>
    <row r="215" s="80" customFormat="true" ht="13.8" hidden="false" customHeight="false" outlineLevel="0" collapsed="false">
      <c r="AMH215" s="1"/>
      <c r="AMI215" s="1"/>
      <c r="AMJ215" s="1"/>
    </row>
    <row r="216" s="80" customFormat="true" ht="13.8" hidden="false" customHeight="false" outlineLevel="0" collapsed="false">
      <c r="AMH216" s="1"/>
      <c r="AMI216" s="1"/>
      <c r="AMJ216" s="1"/>
    </row>
    <row r="217" s="80" customFormat="true" ht="13.8" hidden="false" customHeight="false" outlineLevel="0" collapsed="false">
      <c r="AMH217" s="1"/>
      <c r="AMI217" s="1"/>
      <c r="AMJ217" s="1"/>
    </row>
    <row r="218" s="80" customFormat="true" ht="13.8" hidden="false" customHeight="false" outlineLevel="0" collapsed="false">
      <c r="AMH218" s="1"/>
      <c r="AMI218" s="1"/>
      <c r="AMJ218" s="1"/>
    </row>
    <row r="219" s="80" customFormat="true" ht="13.8" hidden="false" customHeight="false" outlineLevel="0" collapsed="false">
      <c r="AMH219" s="1"/>
      <c r="AMI219" s="1"/>
      <c r="AMJ219" s="1"/>
    </row>
    <row r="220" s="80" customFormat="true" ht="13.8" hidden="false" customHeight="false" outlineLevel="0" collapsed="false">
      <c r="AMH220" s="1"/>
      <c r="AMI220" s="1"/>
      <c r="AMJ220" s="1"/>
    </row>
    <row r="221" s="80" customFormat="true" ht="13.8" hidden="false" customHeight="false" outlineLevel="0" collapsed="false">
      <c r="AMH221" s="1"/>
      <c r="AMI221" s="1"/>
      <c r="AMJ221" s="1"/>
    </row>
    <row r="222" s="80" customFormat="true" ht="13.8" hidden="false" customHeight="false" outlineLevel="0" collapsed="false">
      <c r="AMH222" s="1"/>
      <c r="AMI222" s="1"/>
      <c r="AMJ222" s="1"/>
    </row>
    <row r="223" s="80" customFormat="true" ht="13.8" hidden="false" customHeight="false" outlineLevel="0" collapsed="false">
      <c r="AMH223" s="1"/>
      <c r="AMI223" s="1"/>
      <c r="AMJ223" s="1"/>
    </row>
    <row r="224" s="80" customFormat="true" ht="13.8" hidden="false" customHeight="false" outlineLevel="0" collapsed="false">
      <c r="AMH224" s="1"/>
      <c r="AMI224" s="1"/>
      <c r="AMJ224" s="1"/>
    </row>
    <row r="225" s="80" customFormat="true" ht="13.8" hidden="false" customHeight="false" outlineLevel="0" collapsed="false">
      <c r="AMH225" s="1"/>
      <c r="AMI225" s="1"/>
      <c r="AMJ225" s="1"/>
    </row>
    <row r="226" s="80" customFormat="true" ht="13.8" hidden="false" customHeight="false" outlineLevel="0" collapsed="false">
      <c r="AMH226" s="1"/>
      <c r="AMI226" s="1"/>
      <c r="AMJ226" s="1"/>
    </row>
    <row r="227" s="80" customFormat="true" ht="13.8" hidden="false" customHeight="false" outlineLevel="0" collapsed="false">
      <c r="AMH227" s="1"/>
      <c r="AMI227" s="1"/>
      <c r="AMJ227" s="1"/>
    </row>
    <row r="228" s="80" customFormat="true" ht="13.8" hidden="false" customHeight="false" outlineLevel="0" collapsed="false">
      <c r="AMH228" s="1"/>
      <c r="AMI228" s="1"/>
      <c r="AMJ228" s="1"/>
    </row>
    <row r="229" s="80" customFormat="true" ht="13.8" hidden="false" customHeight="false" outlineLevel="0" collapsed="false">
      <c r="AMH229" s="1"/>
      <c r="AMI229" s="1"/>
      <c r="AMJ229" s="1"/>
    </row>
    <row r="230" s="80" customFormat="true" ht="13.8" hidden="false" customHeight="false" outlineLevel="0" collapsed="false">
      <c r="AMH230" s="1"/>
      <c r="AMI230" s="1"/>
      <c r="AMJ230" s="1"/>
    </row>
    <row r="231" s="80" customFormat="true" ht="13.8" hidden="false" customHeight="false" outlineLevel="0" collapsed="false">
      <c r="AMH231" s="1"/>
      <c r="AMI231" s="1"/>
      <c r="AMJ231" s="1"/>
    </row>
    <row r="232" s="80" customFormat="true" ht="13.8" hidden="false" customHeight="false" outlineLevel="0" collapsed="false">
      <c r="AMH232" s="1"/>
      <c r="AMI232" s="1"/>
      <c r="AMJ232" s="1"/>
    </row>
    <row r="233" s="80" customFormat="true" ht="13.8" hidden="false" customHeight="false" outlineLevel="0" collapsed="false">
      <c r="AMH233" s="1"/>
      <c r="AMI233" s="1"/>
      <c r="AMJ233" s="1"/>
    </row>
    <row r="234" s="80" customFormat="true" ht="13.8" hidden="false" customHeight="false" outlineLevel="0" collapsed="false">
      <c r="AMH234" s="1"/>
      <c r="AMI234" s="1"/>
      <c r="AMJ234" s="1"/>
    </row>
    <row r="235" s="80" customFormat="true" ht="13.8" hidden="false" customHeight="false" outlineLevel="0" collapsed="false">
      <c r="AMH235" s="1"/>
      <c r="AMI235" s="1"/>
      <c r="AMJ235" s="1"/>
    </row>
    <row r="236" s="80" customFormat="true" ht="13.8" hidden="false" customHeight="false" outlineLevel="0" collapsed="false">
      <c r="AMH236" s="1"/>
      <c r="AMI236" s="1"/>
      <c r="AMJ236" s="1"/>
    </row>
    <row r="237" s="80" customFormat="true" ht="13.8" hidden="false" customHeight="false" outlineLevel="0" collapsed="false">
      <c r="AMH237" s="1"/>
      <c r="AMI237" s="1"/>
      <c r="AMJ237" s="1"/>
    </row>
    <row r="238" s="80" customFormat="true" ht="13.8" hidden="false" customHeight="false" outlineLevel="0" collapsed="false">
      <c r="AMH238" s="1"/>
      <c r="AMI238" s="1"/>
      <c r="AMJ238" s="1"/>
    </row>
    <row r="239" s="80" customFormat="true" ht="13.8" hidden="false" customHeight="false" outlineLevel="0" collapsed="false">
      <c r="AMH239" s="1"/>
      <c r="AMI239" s="1"/>
      <c r="AMJ239" s="1"/>
    </row>
    <row r="240" s="80" customFormat="true" ht="13.8" hidden="false" customHeight="false" outlineLevel="0" collapsed="false">
      <c r="AMH240" s="1"/>
      <c r="AMI240" s="1"/>
      <c r="AMJ240" s="1"/>
    </row>
    <row r="241" s="80" customFormat="true" ht="13.8" hidden="false" customHeight="false" outlineLevel="0" collapsed="false">
      <c r="AMH241" s="1"/>
      <c r="AMI241" s="1"/>
      <c r="AMJ241" s="1"/>
    </row>
    <row r="242" s="80" customFormat="true" ht="13.8" hidden="false" customHeight="false" outlineLevel="0" collapsed="false">
      <c r="AMH242" s="1"/>
      <c r="AMI242" s="1"/>
      <c r="AMJ242" s="1"/>
    </row>
    <row r="243" s="80" customFormat="true" ht="13.8" hidden="false" customHeight="false" outlineLevel="0" collapsed="false">
      <c r="AMH243" s="1"/>
      <c r="AMI243" s="1"/>
      <c r="AMJ243" s="1"/>
    </row>
    <row r="244" s="80" customFormat="true" ht="13.8" hidden="false" customHeight="false" outlineLevel="0" collapsed="false">
      <c r="AMH244" s="1"/>
      <c r="AMI244" s="1"/>
      <c r="AMJ244" s="1"/>
    </row>
    <row r="245" s="80" customFormat="true" ht="13.8" hidden="false" customHeight="false" outlineLevel="0" collapsed="false">
      <c r="AMH245" s="1"/>
      <c r="AMI245" s="1"/>
      <c r="AMJ245" s="1"/>
    </row>
    <row r="246" s="80" customFormat="true" ht="13.8" hidden="false" customHeight="false" outlineLevel="0" collapsed="false">
      <c r="AMH246" s="1"/>
      <c r="AMI246" s="1"/>
      <c r="AMJ246" s="1"/>
    </row>
    <row r="247" s="80" customFormat="true" ht="13.8" hidden="false" customHeight="false" outlineLevel="0" collapsed="false">
      <c r="AMH247" s="1"/>
      <c r="AMI247" s="1"/>
      <c r="AMJ247" s="1"/>
    </row>
    <row r="248" s="80" customFormat="true" ht="13.8" hidden="false" customHeight="false" outlineLevel="0" collapsed="false">
      <c r="AMH248" s="1"/>
      <c r="AMI248" s="1"/>
      <c r="AMJ248" s="1"/>
    </row>
    <row r="249" s="80" customFormat="true" ht="13.8" hidden="false" customHeight="false" outlineLevel="0" collapsed="false">
      <c r="AMH249" s="1"/>
      <c r="AMI249" s="1"/>
      <c r="AMJ249" s="1"/>
    </row>
    <row r="250" s="80" customFormat="true" ht="13.8" hidden="false" customHeight="false" outlineLevel="0" collapsed="false">
      <c r="AMH250" s="1"/>
      <c r="AMI250" s="1"/>
      <c r="AMJ250" s="1"/>
    </row>
    <row r="251" s="80" customFormat="true" ht="13.8" hidden="false" customHeight="false" outlineLevel="0" collapsed="false">
      <c r="AMH251" s="1"/>
      <c r="AMI251" s="1"/>
      <c r="AMJ251" s="1"/>
    </row>
    <row r="252" s="80" customFormat="true" ht="13.8" hidden="false" customHeight="false" outlineLevel="0" collapsed="false">
      <c r="AMH252" s="1"/>
      <c r="AMI252" s="1"/>
      <c r="AMJ252" s="1"/>
    </row>
    <row r="253" s="80" customFormat="true" ht="13.8" hidden="false" customHeight="false" outlineLevel="0" collapsed="false">
      <c r="AMH253" s="1"/>
      <c r="AMI253" s="1"/>
      <c r="AMJ253" s="1"/>
    </row>
    <row r="254" s="80" customFormat="true" ht="13.8" hidden="false" customHeight="false" outlineLevel="0" collapsed="false">
      <c r="AMH254" s="1"/>
      <c r="AMI254" s="1"/>
      <c r="AMJ254" s="1"/>
    </row>
    <row r="255" s="80" customFormat="true" ht="13.8" hidden="false" customHeight="false" outlineLevel="0" collapsed="false">
      <c r="AMH255" s="1"/>
      <c r="AMI255" s="1"/>
      <c r="AMJ255" s="1"/>
    </row>
    <row r="256" s="80" customFormat="true" ht="13.8" hidden="false" customHeight="false" outlineLevel="0" collapsed="false">
      <c r="AMH256" s="1"/>
      <c r="AMI256" s="1"/>
      <c r="AMJ256" s="1"/>
    </row>
    <row r="257" s="80" customFormat="true" ht="13.8" hidden="false" customHeight="false" outlineLevel="0" collapsed="false">
      <c r="AMH257" s="1"/>
      <c r="AMI257" s="1"/>
      <c r="AMJ257" s="1"/>
    </row>
    <row r="258" s="80" customFormat="true" ht="13.8" hidden="false" customHeight="false" outlineLevel="0" collapsed="false">
      <c r="AMH258" s="1"/>
      <c r="AMI258" s="1"/>
      <c r="AMJ258" s="1"/>
    </row>
    <row r="259" s="80" customFormat="true" ht="13.8" hidden="false" customHeight="false" outlineLevel="0" collapsed="false">
      <c r="AMH259" s="1"/>
      <c r="AMI259" s="1"/>
      <c r="AMJ259" s="1"/>
    </row>
    <row r="260" s="80" customFormat="true" ht="13.8" hidden="false" customHeight="false" outlineLevel="0" collapsed="false">
      <c r="AMH260" s="1"/>
      <c r="AMI260" s="1"/>
      <c r="AMJ260" s="1"/>
    </row>
    <row r="261" s="80" customFormat="true" ht="13.8" hidden="false" customHeight="false" outlineLevel="0" collapsed="false">
      <c r="AMH261" s="1"/>
      <c r="AMI261" s="1"/>
      <c r="AMJ261" s="1"/>
    </row>
    <row r="262" s="80" customFormat="true" ht="13.8" hidden="false" customHeight="false" outlineLevel="0" collapsed="false">
      <c r="AMH262" s="1"/>
      <c r="AMI262" s="1"/>
      <c r="AMJ262" s="1"/>
    </row>
    <row r="263" s="80" customFormat="true" ht="13.8" hidden="false" customHeight="false" outlineLevel="0" collapsed="false">
      <c r="AMH263" s="1"/>
      <c r="AMI263" s="1"/>
      <c r="AMJ263" s="1"/>
    </row>
    <row r="264" s="80" customFormat="true" ht="13.8" hidden="false" customHeight="false" outlineLevel="0" collapsed="false">
      <c r="AMH264" s="1"/>
      <c r="AMI264" s="1"/>
      <c r="AMJ264" s="1"/>
    </row>
    <row r="265" s="80" customFormat="true" ht="13.8" hidden="false" customHeight="false" outlineLevel="0" collapsed="false">
      <c r="AMH265" s="1"/>
      <c r="AMI265" s="1"/>
      <c r="AMJ265" s="1"/>
    </row>
    <row r="266" s="80" customFormat="true" ht="13.8" hidden="false" customHeight="false" outlineLevel="0" collapsed="false">
      <c r="AMH266" s="1"/>
      <c r="AMI266" s="1"/>
      <c r="AMJ266" s="1"/>
    </row>
    <row r="267" s="80" customFormat="true" ht="13.8" hidden="false" customHeight="false" outlineLevel="0" collapsed="false">
      <c r="AMH267" s="1"/>
      <c r="AMI267" s="1"/>
      <c r="AMJ267" s="1"/>
    </row>
    <row r="268" s="80" customFormat="true" ht="13.8" hidden="false" customHeight="false" outlineLevel="0" collapsed="false">
      <c r="AMH268" s="1"/>
      <c r="AMI268" s="1"/>
      <c r="AMJ268" s="1"/>
    </row>
    <row r="269" s="80" customFormat="true" ht="13.8" hidden="false" customHeight="false" outlineLevel="0" collapsed="false">
      <c r="AMH269" s="1"/>
      <c r="AMI269" s="1"/>
      <c r="AMJ269" s="1"/>
    </row>
    <row r="270" s="80" customFormat="true" ht="13.8" hidden="false" customHeight="false" outlineLevel="0" collapsed="false">
      <c r="AMH270" s="1"/>
      <c r="AMI270" s="1"/>
      <c r="AMJ270" s="1"/>
    </row>
    <row r="271" s="80" customFormat="true" ht="13.8" hidden="false" customHeight="false" outlineLevel="0" collapsed="false">
      <c r="AMH271" s="1"/>
      <c r="AMI271" s="1"/>
      <c r="AMJ271" s="1"/>
    </row>
    <row r="272" s="80" customFormat="true" ht="13.8" hidden="false" customHeight="false" outlineLevel="0" collapsed="false">
      <c r="AMH272" s="1"/>
      <c r="AMI272" s="1"/>
      <c r="AMJ272" s="1"/>
    </row>
    <row r="273" s="80" customFormat="true" ht="13.8" hidden="false" customHeight="false" outlineLevel="0" collapsed="false">
      <c r="AMH273" s="1"/>
      <c r="AMI273" s="1"/>
      <c r="AMJ273" s="1"/>
    </row>
    <row r="274" s="80" customFormat="true" ht="13.8" hidden="false" customHeight="false" outlineLevel="0" collapsed="false">
      <c r="AMH274" s="1"/>
      <c r="AMI274" s="1"/>
      <c r="AMJ274" s="1"/>
    </row>
    <row r="275" s="80" customFormat="true" ht="13.8" hidden="false" customHeight="false" outlineLevel="0" collapsed="false">
      <c r="AMH275" s="1"/>
      <c r="AMI275" s="1"/>
      <c r="AMJ275" s="1"/>
    </row>
    <row r="276" s="80" customFormat="true" ht="13.8" hidden="false" customHeight="false" outlineLevel="0" collapsed="false">
      <c r="AMH276" s="1"/>
      <c r="AMI276" s="1"/>
      <c r="AMJ276" s="1"/>
    </row>
    <row r="277" s="80" customFormat="true" ht="13.8" hidden="false" customHeight="false" outlineLevel="0" collapsed="false">
      <c r="AMH277" s="1"/>
      <c r="AMI277" s="1"/>
      <c r="AMJ277" s="1"/>
    </row>
    <row r="278" s="80" customFormat="true" ht="13.8" hidden="false" customHeight="false" outlineLevel="0" collapsed="false">
      <c r="AMH278" s="1"/>
      <c r="AMI278" s="1"/>
      <c r="AMJ278" s="1"/>
    </row>
    <row r="279" s="80" customFormat="true" ht="13.8" hidden="false" customHeight="false" outlineLevel="0" collapsed="false">
      <c r="AMH279" s="1"/>
      <c r="AMI279" s="1"/>
      <c r="AMJ279" s="1"/>
    </row>
    <row r="280" s="80" customFormat="true" ht="13.8" hidden="false" customHeight="false" outlineLevel="0" collapsed="false">
      <c r="AMH280" s="1"/>
      <c r="AMI280" s="1"/>
      <c r="AMJ280" s="1"/>
    </row>
    <row r="281" s="80" customFormat="true" ht="13.8" hidden="false" customHeight="false" outlineLevel="0" collapsed="false">
      <c r="AMH281" s="1"/>
      <c r="AMI281" s="1"/>
      <c r="AMJ281" s="1"/>
    </row>
    <row r="282" s="80" customFormat="true" ht="13.8" hidden="false" customHeight="false" outlineLevel="0" collapsed="false">
      <c r="AMH282" s="1"/>
      <c r="AMI282" s="1"/>
      <c r="AMJ282" s="1"/>
    </row>
    <row r="283" s="80" customFormat="true" ht="13.8" hidden="false" customHeight="false" outlineLevel="0" collapsed="false">
      <c r="AMH283" s="1"/>
      <c r="AMI283" s="1"/>
      <c r="AMJ283" s="1"/>
    </row>
    <row r="284" s="80" customFormat="true" ht="13.8" hidden="false" customHeight="false" outlineLevel="0" collapsed="false">
      <c r="AMH284" s="1"/>
      <c r="AMI284" s="1"/>
      <c r="AMJ284" s="1"/>
    </row>
    <row r="285" s="80" customFormat="true" ht="13.8" hidden="false" customHeight="false" outlineLevel="0" collapsed="false">
      <c r="AMH285" s="1"/>
      <c r="AMI285" s="1"/>
      <c r="AMJ285" s="1"/>
    </row>
    <row r="286" s="80" customFormat="true" ht="13.8" hidden="false" customHeight="false" outlineLevel="0" collapsed="false">
      <c r="AMH286" s="1"/>
      <c r="AMI286" s="1"/>
      <c r="AMJ286" s="1"/>
    </row>
    <row r="287" s="80" customFormat="true" ht="13.8" hidden="false" customHeight="false" outlineLevel="0" collapsed="false">
      <c r="AMH287" s="1"/>
      <c r="AMI287" s="1"/>
      <c r="AMJ287" s="1"/>
    </row>
    <row r="288" s="80" customFormat="true" ht="13.8" hidden="false" customHeight="false" outlineLevel="0" collapsed="false">
      <c r="AMH288" s="1"/>
      <c r="AMI288" s="1"/>
      <c r="AMJ288" s="1"/>
    </row>
    <row r="289" s="80" customFormat="true" ht="13.8" hidden="false" customHeight="false" outlineLevel="0" collapsed="false">
      <c r="AMH289" s="1"/>
      <c r="AMI289" s="1"/>
      <c r="AMJ289" s="1"/>
    </row>
    <row r="290" s="80" customFormat="true" ht="13.8" hidden="false" customHeight="false" outlineLevel="0" collapsed="false">
      <c r="AMH290" s="1"/>
      <c r="AMI290" s="1"/>
      <c r="AMJ290" s="1"/>
    </row>
    <row r="291" s="80" customFormat="true" ht="13.8" hidden="false" customHeight="false" outlineLevel="0" collapsed="false">
      <c r="AMH291" s="1"/>
      <c r="AMI291" s="1"/>
      <c r="AMJ291" s="1"/>
    </row>
    <row r="292" s="80" customFormat="true" ht="13.8" hidden="false" customHeight="false" outlineLevel="0" collapsed="false">
      <c r="AMH292" s="1"/>
      <c r="AMI292" s="1"/>
      <c r="AMJ292" s="1"/>
    </row>
    <row r="293" s="80" customFormat="true" ht="13.8" hidden="false" customHeight="false" outlineLevel="0" collapsed="false">
      <c r="AMH293" s="1"/>
      <c r="AMI293" s="1"/>
      <c r="AMJ293" s="1"/>
    </row>
    <row r="294" s="80" customFormat="true" ht="13.8" hidden="false" customHeight="false" outlineLevel="0" collapsed="false">
      <c r="AMH294" s="1"/>
      <c r="AMI294" s="1"/>
      <c r="AMJ294" s="1"/>
    </row>
    <row r="295" s="80" customFormat="true" ht="13.8" hidden="false" customHeight="false" outlineLevel="0" collapsed="false">
      <c r="AMH295" s="1"/>
      <c r="AMI295" s="1"/>
      <c r="AMJ295" s="1"/>
    </row>
    <row r="296" s="80" customFormat="true" ht="13.8" hidden="false" customHeight="false" outlineLevel="0" collapsed="false">
      <c r="AMH296" s="1"/>
      <c r="AMI296" s="1"/>
      <c r="AMJ296" s="1"/>
    </row>
    <row r="297" s="80" customFormat="true" ht="13.8" hidden="false" customHeight="false" outlineLevel="0" collapsed="false">
      <c r="AMH297" s="1"/>
      <c r="AMI297" s="1"/>
      <c r="AMJ297" s="1"/>
    </row>
    <row r="298" s="80" customFormat="true" ht="13.8" hidden="false" customHeight="false" outlineLevel="0" collapsed="false">
      <c r="AMH298" s="1"/>
      <c r="AMI298" s="1"/>
      <c r="AMJ298" s="1"/>
    </row>
    <row r="299" s="80" customFormat="true" ht="13.8" hidden="false" customHeight="false" outlineLevel="0" collapsed="false">
      <c r="AMH299" s="1"/>
      <c r="AMI299" s="1"/>
      <c r="AMJ299" s="1"/>
    </row>
    <row r="300" s="80" customFormat="true" ht="13.8" hidden="false" customHeight="false" outlineLevel="0" collapsed="false">
      <c r="AMH300" s="1"/>
      <c r="AMI300" s="1"/>
      <c r="AMJ300" s="1"/>
    </row>
    <row r="301" s="80" customFormat="true" ht="13.8" hidden="false" customHeight="false" outlineLevel="0" collapsed="false">
      <c r="AMH301" s="1"/>
      <c r="AMI301" s="1"/>
      <c r="AMJ301" s="1"/>
    </row>
    <row r="302" s="80" customFormat="true" ht="13.8" hidden="false" customHeight="false" outlineLevel="0" collapsed="false">
      <c r="AMH302" s="1"/>
      <c r="AMI302" s="1"/>
      <c r="AMJ302" s="1"/>
    </row>
    <row r="303" s="80" customFormat="true" ht="13.8" hidden="false" customHeight="false" outlineLevel="0" collapsed="false">
      <c r="AMH303" s="1"/>
      <c r="AMI303" s="1"/>
      <c r="AMJ303" s="1"/>
    </row>
    <row r="304" s="80" customFormat="true" ht="13.8" hidden="false" customHeight="false" outlineLevel="0" collapsed="false">
      <c r="AMH304" s="1"/>
      <c r="AMI304" s="1"/>
      <c r="AMJ304" s="1"/>
    </row>
    <row r="305" s="80" customFormat="true" ht="13.8" hidden="false" customHeight="false" outlineLevel="0" collapsed="false">
      <c r="AMH305" s="1"/>
      <c r="AMI305" s="1"/>
      <c r="AMJ305" s="1"/>
    </row>
    <row r="306" s="80" customFormat="true" ht="13.8" hidden="false" customHeight="false" outlineLevel="0" collapsed="false">
      <c r="AMH306" s="1"/>
      <c r="AMI306" s="1"/>
      <c r="AMJ306" s="1"/>
    </row>
    <row r="307" s="80" customFormat="true" ht="13.8" hidden="false" customHeight="false" outlineLevel="0" collapsed="false">
      <c r="AMH307" s="1"/>
      <c r="AMI307" s="1"/>
      <c r="AMJ307" s="1"/>
    </row>
    <row r="308" s="80" customFormat="true" ht="13.8" hidden="false" customHeight="false" outlineLevel="0" collapsed="false">
      <c r="AMH308" s="1"/>
      <c r="AMI308" s="1"/>
      <c r="AMJ308" s="1"/>
    </row>
    <row r="309" s="80" customFormat="true" ht="13.8" hidden="false" customHeight="false" outlineLevel="0" collapsed="false">
      <c r="AMH309" s="1"/>
      <c r="AMI309" s="1"/>
      <c r="AMJ309" s="1"/>
    </row>
    <row r="310" s="80" customFormat="true" ht="13.8" hidden="false" customHeight="false" outlineLevel="0" collapsed="false">
      <c r="AMH310" s="1"/>
      <c r="AMI310" s="1"/>
      <c r="AMJ310" s="1"/>
    </row>
    <row r="311" s="80" customFormat="true" ht="13.8" hidden="false" customHeight="false" outlineLevel="0" collapsed="false">
      <c r="AMH311" s="1"/>
      <c r="AMI311" s="1"/>
      <c r="AMJ311" s="1"/>
    </row>
    <row r="312" s="80" customFormat="true" ht="13.8" hidden="false" customHeight="false" outlineLevel="0" collapsed="false">
      <c r="AMH312" s="1"/>
      <c r="AMI312" s="1"/>
      <c r="AMJ312" s="1"/>
    </row>
    <row r="313" s="80" customFormat="true" ht="13.8" hidden="false" customHeight="false" outlineLevel="0" collapsed="false">
      <c r="AMH313" s="1"/>
      <c r="AMI313" s="1"/>
      <c r="AMJ313" s="1"/>
    </row>
    <row r="314" s="80" customFormat="true" ht="13.8" hidden="false" customHeight="false" outlineLevel="0" collapsed="false">
      <c r="AMH314" s="1"/>
      <c r="AMI314" s="1"/>
      <c r="AMJ314" s="1"/>
    </row>
    <row r="315" s="80" customFormat="true" ht="13.8" hidden="false" customHeight="false" outlineLevel="0" collapsed="false">
      <c r="AMH315" s="1"/>
      <c r="AMI315" s="1"/>
      <c r="AMJ315" s="1"/>
    </row>
    <row r="316" s="80" customFormat="true" ht="13.8" hidden="false" customHeight="false" outlineLevel="0" collapsed="false">
      <c r="AMH316" s="1"/>
      <c r="AMI316" s="1"/>
      <c r="AMJ316" s="1"/>
    </row>
    <row r="317" s="80" customFormat="true" ht="13.8" hidden="false" customHeight="false" outlineLevel="0" collapsed="false">
      <c r="AMH317" s="1"/>
      <c r="AMI317" s="1"/>
      <c r="AMJ317" s="1"/>
    </row>
    <row r="318" s="80" customFormat="true" ht="13.8" hidden="false" customHeight="false" outlineLevel="0" collapsed="false">
      <c r="AMH318" s="1"/>
      <c r="AMI318" s="1"/>
      <c r="AMJ318" s="1"/>
    </row>
    <row r="319" s="80" customFormat="true" ht="13.8" hidden="false" customHeight="false" outlineLevel="0" collapsed="false">
      <c r="AMH319" s="1"/>
      <c r="AMI319" s="1"/>
      <c r="AMJ319" s="1"/>
    </row>
    <row r="320" s="80" customFormat="true" ht="13.8" hidden="false" customHeight="false" outlineLevel="0" collapsed="false">
      <c r="AMH320" s="1"/>
      <c r="AMI320" s="1"/>
      <c r="AMJ320" s="1"/>
    </row>
    <row r="321" s="80" customFormat="true" ht="13.8" hidden="false" customHeight="false" outlineLevel="0" collapsed="false">
      <c r="AMH321" s="1"/>
      <c r="AMI321" s="1"/>
      <c r="AMJ321" s="1"/>
    </row>
    <row r="322" s="80" customFormat="true" ht="13.8" hidden="false" customHeight="false" outlineLevel="0" collapsed="false">
      <c r="AMH322" s="1"/>
      <c r="AMI322" s="1"/>
      <c r="AMJ322" s="1"/>
    </row>
    <row r="323" s="80" customFormat="true" ht="13.8" hidden="false" customHeight="false" outlineLevel="0" collapsed="false">
      <c r="AMH323" s="1"/>
      <c r="AMI323" s="1"/>
      <c r="AMJ323" s="1"/>
    </row>
    <row r="324" s="80" customFormat="true" ht="13.8" hidden="false" customHeight="false" outlineLevel="0" collapsed="false">
      <c r="AMH324" s="1"/>
      <c r="AMI324" s="1"/>
      <c r="AMJ324" s="1"/>
    </row>
    <row r="325" s="80" customFormat="true" ht="13.8" hidden="false" customHeight="false" outlineLevel="0" collapsed="false">
      <c r="AMH325" s="1"/>
      <c r="AMI325" s="1"/>
      <c r="AMJ325" s="1"/>
    </row>
    <row r="326" s="80" customFormat="true" ht="13.8" hidden="false" customHeight="false" outlineLevel="0" collapsed="false">
      <c r="AMH326" s="1"/>
      <c r="AMI326" s="1"/>
      <c r="AMJ326" s="1"/>
    </row>
    <row r="327" s="80" customFormat="true" ht="13.8" hidden="false" customHeight="false" outlineLevel="0" collapsed="false">
      <c r="AMH327" s="1"/>
      <c r="AMI327" s="1"/>
      <c r="AMJ327" s="1"/>
    </row>
    <row r="328" s="80" customFormat="true" ht="13.8" hidden="false" customHeight="false" outlineLevel="0" collapsed="false">
      <c r="AMH328" s="1"/>
      <c r="AMI328" s="1"/>
      <c r="AMJ328" s="1"/>
    </row>
  </sheetData>
  <mergeCells count="3">
    <mergeCell ref="A1:E1"/>
    <mergeCell ref="A2:E2"/>
    <mergeCell ref="A3:E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32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B4" activeCellId="0" sqref="B4"/>
    </sheetView>
  </sheetViews>
  <sheetFormatPr defaultColWidth="9.13671875" defaultRowHeight="13.8"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5.15"/>
    <col collapsed="false" customWidth="true" hidden="false" outlineLevel="0" max="5" min="5" style="80" width="40.57"/>
    <col collapsed="false" customWidth="false" hidden="false" outlineLevel="0" max="7" min="6" style="80" width="9.13"/>
    <col collapsed="false" customWidth="true" hidden="false" outlineLevel="0" max="8" min="8" style="80" width="10.71"/>
    <col collapsed="false" customWidth="false" hidden="false" outlineLevel="0" max="1019" min="9" style="80" width="9.13"/>
    <col collapsed="false" customWidth="true" hidden="false" outlineLevel="0" max="1021" min="1020" style="1" width="11.57"/>
    <col collapsed="false" customWidth="true" hidden="false" outlineLevel="0" max="1024" min="1022" style="1" width="11.54"/>
  </cols>
  <sheetData>
    <row r="1" customFormat="false" ht="16.5" hidden="false" customHeight="false" outlineLevel="0" collapsed="false">
      <c r="A1" s="192"/>
      <c r="B1" s="192"/>
      <c r="C1" s="192"/>
      <c r="D1" s="192"/>
      <c r="E1" s="192"/>
    </row>
    <row r="2" customFormat="false" ht="13.8" hidden="false" customHeight="false" outlineLevel="0" collapsed="false">
      <c r="A2" s="83" t="s">
        <v>194</v>
      </c>
      <c r="B2" s="83"/>
      <c r="C2" s="83"/>
      <c r="D2" s="83"/>
      <c r="E2" s="83"/>
    </row>
    <row r="3" customFormat="false" ht="22.5" hidden="false" customHeight="true" outlineLevel="0" collapsed="false">
      <c r="A3" s="84" t="s">
        <v>75</v>
      </c>
      <c r="B3" s="84"/>
      <c r="C3" s="84"/>
      <c r="D3" s="84"/>
      <c r="E3" s="84"/>
    </row>
    <row r="4" customFormat="false" ht="13.8" hidden="false" customHeight="false" outlineLevel="0" collapsed="false">
      <c r="A4" s="87"/>
      <c r="B4" s="91" t="s">
        <v>10</v>
      </c>
      <c r="C4" s="91" t="s">
        <v>78</v>
      </c>
      <c r="D4" s="92" t="s">
        <v>79</v>
      </c>
      <c r="E4" s="86" t="s">
        <v>191</v>
      </c>
    </row>
    <row r="5" customFormat="false" ht="13.8" hidden="false" customHeight="false" outlineLevel="0" collapsed="false">
      <c r="A5" s="93"/>
      <c r="B5" s="94" t="s">
        <v>80</v>
      </c>
      <c r="C5" s="95"/>
      <c r="D5" s="95"/>
      <c r="E5" s="193" t="s">
        <v>192</v>
      </c>
    </row>
    <row r="6" customFormat="false" ht="13.8" hidden="false" customHeight="false" outlineLevel="0" collapsed="false">
      <c r="A6" s="85" t="n">
        <v>1</v>
      </c>
      <c r="B6" s="97" t="s">
        <v>81</v>
      </c>
      <c r="C6" s="85"/>
      <c r="D6" s="98" t="s">
        <v>31</v>
      </c>
      <c r="E6" s="97" t="s">
        <v>32</v>
      </c>
    </row>
    <row r="7" customFormat="false" ht="13.8" hidden="false" customHeight="false" outlineLevel="0" collapsed="false">
      <c r="A7" s="99"/>
      <c r="B7" s="100"/>
      <c r="C7" s="101"/>
      <c r="D7" s="102"/>
      <c r="E7" s="100" t="s">
        <v>82</v>
      </c>
    </row>
    <row r="8" customFormat="false" ht="13.8" hidden="false" customHeight="false" outlineLevel="0" collapsed="false">
      <c r="A8" s="103" t="s">
        <v>33</v>
      </c>
      <c r="B8" s="104" t="s">
        <v>83</v>
      </c>
      <c r="C8" s="105"/>
      <c r="D8" s="106" t="n">
        <v>2119.49</v>
      </c>
      <c r="E8" s="104" t="s">
        <v>186</v>
      </c>
    </row>
    <row r="9" customFormat="false" ht="13.8" hidden="false" customHeight="false" outlineLevel="0" collapsed="false">
      <c r="A9" s="194"/>
      <c r="B9" s="129"/>
      <c r="C9" s="195"/>
      <c r="D9" s="196"/>
      <c r="E9" s="129" t="s">
        <v>187</v>
      </c>
    </row>
    <row r="10" customFormat="false" ht="13.8" hidden="false" customHeight="false" outlineLevel="0" collapsed="false">
      <c r="A10" s="103" t="s">
        <v>36</v>
      </c>
      <c r="B10" s="104" t="s">
        <v>85</v>
      </c>
      <c r="C10" s="99"/>
      <c r="D10" s="102"/>
      <c r="E10" s="100"/>
    </row>
    <row r="11" customFormat="false" ht="13.8" hidden="false" customHeight="false" outlineLevel="0" collapsed="false">
      <c r="A11" s="197"/>
      <c r="B11" s="198"/>
      <c r="C11" s="199"/>
      <c r="D11" s="200"/>
      <c r="E11" s="198"/>
      <c r="H11" s="201"/>
    </row>
    <row r="12" customFormat="false" ht="13.8" hidden="false" customHeight="false" outlineLevel="0" collapsed="false">
      <c r="A12" s="202"/>
      <c r="B12" s="114"/>
      <c r="C12" s="202"/>
      <c r="D12" s="203"/>
      <c r="E12" s="114"/>
    </row>
    <row r="13" customFormat="false" ht="13.8" hidden="false" customHeight="false" outlineLevel="0" collapsed="false">
      <c r="A13" s="93" t="s">
        <v>86</v>
      </c>
      <c r="B13" s="204" t="s">
        <v>87</v>
      </c>
      <c r="C13" s="205"/>
      <c r="D13" s="206" t="n">
        <f aca="false">D8+D11</f>
        <v>2119.49</v>
      </c>
      <c r="E13" s="207"/>
    </row>
    <row r="14" customFormat="false" ht="13.8" hidden="false" customHeight="false" outlineLevel="0" collapsed="false">
      <c r="A14" s="87"/>
      <c r="B14" s="88"/>
      <c r="C14" s="87"/>
      <c r="D14" s="89"/>
      <c r="E14" s="88"/>
    </row>
    <row r="15" customFormat="false" ht="13.8" hidden="false" customHeight="false" outlineLevel="0" collapsed="false">
      <c r="A15" s="115"/>
      <c r="B15" s="116" t="s">
        <v>88</v>
      </c>
      <c r="C15" s="117"/>
      <c r="D15" s="118"/>
      <c r="E15" s="119"/>
    </row>
    <row r="16" customFormat="false" ht="13.8" hidden="false" customHeight="false" outlineLevel="0" collapsed="false">
      <c r="A16" s="120"/>
      <c r="B16" s="121" t="s">
        <v>89</v>
      </c>
      <c r="C16" s="122" t="s">
        <v>30</v>
      </c>
      <c r="D16" s="123" t="s">
        <v>31</v>
      </c>
      <c r="E16" s="121" t="s">
        <v>32</v>
      </c>
      <c r="H16" s="80" t="n">
        <v>431.9</v>
      </c>
    </row>
    <row r="17" customFormat="false" ht="13.8" hidden="false" customHeight="false" outlineLevel="0" collapsed="false">
      <c r="A17" s="124" t="s">
        <v>33</v>
      </c>
      <c r="B17" s="108" t="s">
        <v>193</v>
      </c>
      <c r="C17" s="125"/>
      <c r="D17" s="110" t="n">
        <f aca="false">((2*22)*4)-(D13*6%)</f>
        <v>48.8306</v>
      </c>
      <c r="E17" s="108" t="s">
        <v>91</v>
      </c>
      <c r="H17" s="80" t="n">
        <v>20.58</v>
      </c>
    </row>
    <row r="18" customFormat="false" ht="13.8" hidden="false" customHeight="false" outlineLevel="0" collapsed="false">
      <c r="A18" s="124" t="s">
        <v>36</v>
      </c>
      <c r="B18" s="108" t="s">
        <v>188</v>
      </c>
      <c r="C18" s="125" t="n">
        <v>0</v>
      </c>
      <c r="D18" s="110" t="n">
        <v>460.06</v>
      </c>
      <c r="E18" s="108"/>
      <c r="G18" s="208"/>
      <c r="H18" s="80" t="n">
        <v>22</v>
      </c>
    </row>
    <row r="19" customFormat="false" ht="13.8" hidden="false" customHeight="false" outlineLevel="0" collapsed="false">
      <c r="A19" s="124" t="s">
        <v>43</v>
      </c>
      <c r="B19" s="108" t="s">
        <v>189</v>
      </c>
      <c r="C19" s="125" t="n">
        <v>0</v>
      </c>
      <c r="D19" s="110" t="n">
        <v>43.66</v>
      </c>
      <c r="E19" s="108"/>
      <c r="H19" s="80" t="n">
        <v>452.76</v>
      </c>
    </row>
    <row r="20" customFormat="false" ht="13.8" hidden="false" customHeight="false" outlineLevel="0" collapsed="false">
      <c r="A20" s="124" t="s">
        <v>95</v>
      </c>
      <c r="B20" s="108" t="s">
        <v>96</v>
      </c>
      <c r="C20" s="125"/>
      <c r="D20" s="110" t="n">
        <v>5</v>
      </c>
      <c r="E20" s="108"/>
      <c r="H20" s="80" t="n">
        <v>90.55</v>
      </c>
    </row>
    <row r="21" customFormat="false" ht="13.8" hidden="false" customHeight="false" outlineLevel="0" collapsed="false">
      <c r="A21" s="127"/>
      <c r="B21" s="121" t="s">
        <v>97</v>
      </c>
      <c r="C21" s="128" t="n">
        <f aca="false">SUM(C17:C20)</f>
        <v>0</v>
      </c>
      <c r="D21" s="123" t="n">
        <f aca="false">SUM(D17:D20)</f>
        <v>557.5506</v>
      </c>
      <c r="E21" s="108"/>
      <c r="H21" s="80" t="n">
        <f aca="false">H19-H20</f>
        <v>362.21</v>
      </c>
    </row>
    <row r="22" customFormat="false" ht="13.8" hidden="false" customHeight="false" outlineLevel="0" collapsed="false">
      <c r="A22" s="87"/>
      <c r="B22" s="88"/>
      <c r="C22" s="87"/>
      <c r="D22" s="89"/>
      <c r="E22" s="88"/>
    </row>
    <row r="23" customFormat="false" ht="13.8" hidden="false" customHeight="false" outlineLevel="0" collapsed="false">
      <c r="A23" s="115"/>
      <c r="B23" s="116" t="s">
        <v>98</v>
      </c>
      <c r="C23" s="117"/>
      <c r="D23" s="118"/>
      <c r="E23" s="119"/>
    </row>
    <row r="24" customFormat="false" ht="13.8" hidden="false" customHeight="false" outlineLevel="0" collapsed="false">
      <c r="A24" s="120"/>
      <c r="B24" s="121" t="s">
        <v>99</v>
      </c>
      <c r="C24" s="122" t="s">
        <v>30</v>
      </c>
      <c r="D24" s="123" t="s">
        <v>31</v>
      </c>
      <c r="E24" s="121" t="s">
        <v>32</v>
      </c>
    </row>
    <row r="25" customFormat="false" ht="13.8" hidden="false" customHeight="false" outlineLevel="0" collapsed="false">
      <c r="A25" s="124" t="s">
        <v>33</v>
      </c>
      <c r="B25" s="108" t="s">
        <v>100</v>
      </c>
      <c r="C25" s="125" t="n">
        <v>0.2</v>
      </c>
      <c r="D25" s="110" t="n">
        <f aca="false">D13*C25</f>
        <v>423.898</v>
      </c>
      <c r="E25" s="108" t="s">
        <v>101</v>
      </c>
    </row>
    <row r="26" customFormat="false" ht="13.8" hidden="false" customHeight="false" outlineLevel="0" collapsed="false">
      <c r="A26" s="124" t="s">
        <v>36</v>
      </c>
      <c r="B26" s="108" t="s">
        <v>102</v>
      </c>
      <c r="C26" s="125" t="n">
        <v>0.08</v>
      </c>
      <c r="D26" s="110" t="n">
        <f aca="false">D$13*C26</f>
        <v>169.5592</v>
      </c>
      <c r="E26" s="108" t="s">
        <v>103</v>
      </c>
    </row>
    <row r="27" customFormat="false" ht="13.8" hidden="false" customHeight="false" outlineLevel="0" collapsed="false">
      <c r="A27" s="124" t="s">
        <v>43</v>
      </c>
      <c r="B27" s="108" t="s">
        <v>104</v>
      </c>
      <c r="C27" s="125" t="n">
        <v>0.025</v>
      </c>
      <c r="D27" s="110" t="n">
        <f aca="false">D$13*C27</f>
        <v>52.98725</v>
      </c>
      <c r="E27" s="108" t="s">
        <v>105</v>
      </c>
    </row>
    <row r="28" customFormat="false" ht="13.8" hidden="false" customHeight="false" outlineLevel="0" collapsed="false">
      <c r="A28" s="124" t="s">
        <v>95</v>
      </c>
      <c r="B28" s="108" t="s">
        <v>106</v>
      </c>
      <c r="C28" s="125" t="n">
        <v>0.01</v>
      </c>
      <c r="D28" s="110" t="n">
        <f aca="false">D$13*C28</f>
        <v>21.1949</v>
      </c>
      <c r="E28" s="108" t="s">
        <v>107</v>
      </c>
    </row>
    <row r="29" customFormat="false" ht="13.8" hidden="false" customHeight="false" outlineLevel="0" collapsed="false">
      <c r="A29" s="124" t="s">
        <v>108</v>
      </c>
      <c r="B29" s="108" t="s">
        <v>109</v>
      </c>
      <c r="C29" s="125" t="n">
        <v>0.025</v>
      </c>
      <c r="D29" s="110" t="n">
        <f aca="false">D$13*C29</f>
        <v>52.98725</v>
      </c>
      <c r="E29" s="108" t="s">
        <v>110</v>
      </c>
    </row>
    <row r="30" customFormat="false" ht="13.8" hidden="false" customHeight="false" outlineLevel="0" collapsed="false">
      <c r="A30" s="124" t="s">
        <v>111</v>
      </c>
      <c r="B30" s="108" t="s">
        <v>112</v>
      </c>
      <c r="C30" s="125" t="n">
        <v>0.002</v>
      </c>
      <c r="D30" s="110" t="n">
        <f aca="false">D$13*C30</f>
        <v>4.23898</v>
      </c>
      <c r="E30" s="108" t="s">
        <v>113</v>
      </c>
    </row>
    <row r="31" customFormat="false" ht="13.8" hidden="false" customHeight="false" outlineLevel="0" collapsed="false">
      <c r="A31" s="124" t="s">
        <v>114</v>
      </c>
      <c r="B31" s="108" t="s">
        <v>115</v>
      </c>
      <c r="C31" s="125" t="n">
        <v>0.006</v>
      </c>
      <c r="D31" s="110" t="n">
        <f aca="false">D$13*C31</f>
        <v>12.71694</v>
      </c>
      <c r="E31" s="108" t="s">
        <v>116</v>
      </c>
    </row>
    <row r="32" customFormat="false" ht="13.8" hidden="false" customHeight="false" outlineLevel="0" collapsed="false">
      <c r="A32" s="36" t="s">
        <v>117</v>
      </c>
      <c r="B32" s="60" t="s">
        <v>118</v>
      </c>
      <c r="C32" s="61" t="n">
        <v>0.01</v>
      </c>
      <c r="D32" s="58" t="n">
        <f aca="false">D$13*C32</f>
        <v>21.1949</v>
      </c>
      <c r="E32" s="60" t="s">
        <v>119</v>
      </c>
    </row>
    <row r="33" customFormat="false" ht="13.8" hidden="false" customHeight="false" outlineLevel="0" collapsed="false">
      <c r="A33" s="227"/>
      <c r="B33" s="228" t="s">
        <v>120</v>
      </c>
      <c r="C33" s="229" t="n">
        <f aca="false">SUM(C25:C32)</f>
        <v>0.358</v>
      </c>
      <c r="D33" s="230" t="n">
        <f aca="false">SUM(D25:D32)</f>
        <v>758.77742</v>
      </c>
      <c r="E33" s="231"/>
    </row>
    <row r="34" customFormat="false" ht="13.8" hidden="false" customHeight="false" outlineLevel="0" collapsed="false">
      <c r="A34" s="87"/>
      <c r="B34" s="88"/>
      <c r="C34" s="87"/>
      <c r="D34" s="89"/>
      <c r="E34" s="88"/>
    </row>
    <row r="35" customFormat="false" ht="13.8" hidden="false" customHeight="false" outlineLevel="0" collapsed="false">
      <c r="A35" s="115"/>
      <c r="B35" s="116" t="s">
        <v>121</v>
      </c>
      <c r="C35" s="117"/>
      <c r="D35" s="118"/>
      <c r="E35" s="119"/>
    </row>
    <row r="36" customFormat="false" ht="13.8" hidden="false" customHeight="false" outlineLevel="0" collapsed="false">
      <c r="A36" s="120"/>
      <c r="B36" s="121"/>
      <c r="C36" s="122" t="s">
        <v>30</v>
      </c>
      <c r="D36" s="123" t="s">
        <v>31</v>
      </c>
      <c r="E36" s="121" t="s">
        <v>32</v>
      </c>
    </row>
    <row r="37" customFormat="false" ht="13.8" hidden="false" customHeight="false" outlineLevel="0" collapsed="false">
      <c r="A37" s="124" t="s">
        <v>33</v>
      </c>
      <c r="B37" s="108" t="s">
        <v>122</v>
      </c>
      <c r="C37" s="125" t="n">
        <v>0.0833</v>
      </c>
      <c r="D37" s="110" t="n">
        <f aca="false">D$13*C37</f>
        <v>176.553517</v>
      </c>
      <c r="E37" s="108" t="s">
        <v>123</v>
      </c>
    </row>
    <row r="38" customFormat="false" ht="13.8" hidden="false" customHeight="false" outlineLevel="0" collapsed="false">
      <c r="A38" s="124" t="s">
        <v>36</v>
      </c>
      <c r="B38" s="129" t="s">
        <v>124</v>
      </c>
      <c r="C38" s="130" t="n">
        <v>0.0833</v>
      </c>
      <c r="D38" s="196" t="n">
        <f aca="false">D$13*C38</f>
        <v>176.553517</v>
      </c>
      <c r="E38" s="131" t="s">
        <v>125</v>
      </c>
    </row>
    <row r="39" customFormat="false" ht="13.8" hidden="false" customHeight="false" outlineLevel="0" collapsed="false">
      <c r="A39" s="124" t="s">
        <v>43</v>
      </c>
      <c r="B39" s="108" t="s">
        <v>126</v>
      </c>
      <c r="C39" s="125" t="n">
        <v>0.0278</v>
      </c>
      <c r="D39" s="110" t="n">
        <f aca="false">D$13*C39</f>
        <v>58.921822</v>
      </c>
      <c r="E39" s="108" t="s">
        <v>127</v>
      </c>
    </row>
    <row r="40" customFormat="false" ht="13.8" hidden="false" customHeight="false" outlineLevel="0" collapsed="false">
      <c r="A40" s="132"/>
      <c r="B40" s="133" t="s">
        <v>128</v>
      </c>
      <c r="C40" s="134" t="n">
        <f aca="false">SUM(C37:C39)</f>
        <v>0.1944</v>
      </c>
      <c r="D40" s="135" t="n">
        <f aca="false">SUM(D37:D39)</f>
        <v>412.028856</v>
      </c>
      <c r="E40" s="100"/>
    </row>
    <row r="41" customFormat="false" ht="13.8" hidden="false" customHeight="false" outlineLevel="0" collapsed="false">
      <c r="A41" s="136"/>
      <c r="B41" s="100"/>
      <c r="C41" s="137"/>
      <c r="D41" s="102"/>
      <c r="E41" s="138" t="s">
        <v>129</v>
      </c>
    </row>
    <row r="42" customFormat="false" ht="13.8" hidden="false" customHeight="false" outlineLevel="0" collapsed="false">
      <c r="A42" s="209" t="s">
        <v>43</v>
      </c>
      <c r="B42" s="129" t="s">
        <v>130</v>
      </c>
      <c r="C42" s="130" t="n">
        <f aca="false">C40*C33</f>
        <v>0.0695952</v>
      </c>
      <c r="D42" s="196" t="n">
        <f aca="false">D$13*C42</f>
        <v>147.506330448</v>
      </c>
      <c r="E42" s="210" t="s">
        <v>131</v>
      </c>
    </row>
    <row r="43" customFormat="false" ht="13.8" hidden="false" customHeight="false" outlineLevel="0" collapsed="false">
      <c r="A43" s="127"/>
      <c r="B43" s="211" t="s">
        <v>132</v>
      </c>
      <c r="C43" s="212" t="n">
        <f aca="false">SUM(C40:C42)</f>
        <v>0.2639952</v>
      </c>
      <c r="D43" s="213" t="n">
        <f aca="false">SUM(D40:D42)</f>
        <v>559.535186448</v>
      </c>
      <c r="E43" s="108"/>
    </row>
    <row r="44" customFormat="false" ht="13.8" hidden="false" customHeight="false" outlineLevel="0" collapsed="false">
      <c r="A44" s="87"/>
      <c r="B44" s="88"/>
      <c r="C44" s="145"/>
      <c r="D44" s="89"/>
      <c r="E44" s="88"/>
    </row>
    <row r="45" customFormat="false" ht="13.8" hidden="false" customHeight="false" outlineLevel="0" collapsed="false">
      <c r="A45" s="21"/>
      <c r="B45" s="22" t="s">
        <v>133</v>
      </c>
      <c r="C45" s="23"/>
      <c r="D45" s="24"/>
      <c r="E45" s="25"/>
    </row>
    <row r="46" customFormat="false" ht="13.8" hidden="false" customHeight="false" outlineLevel="0" collapsed="false">
      <c r="A46" s="37"/>
      <c r="B46" s="38"/>
      <c r="C46" s="146" t="s">
        <v>30</v>
      </c>
      <c r="D46" s="40" t="s">
        <v>31</v>
      </c>
      <c r="E46" s="38" t="s">
        <v>32</v>
      </c>
    </row>
    <row r="47" customFormat="false" ht="13.8" hidden="false" customHeight="false" outlineLevel="0" collapsed="false">
      <c r="A47" s="147" t="s">
        <v>33</v>
      </c>
      <c r="B47" s="148" t="s">
        <v>134</v>
      </c>
      <c r="C47" s="67" t="n">
        <v>0.0007</v>
      </c>
      <c r="D47" s="149" t="n">
        <f aca="false">D$13*C47</f>
        <v>1.483643</v>
      </c>
      <c r="E47" s="148" t="s">
        <v>135</v>
      </c>
    </row>
    <row r="48" customFormat="false" ht="13.8" hidden="false" customHeight="false" outlineLevel="0" collapsed="false">
      <c r="A48" s="150"/>
      <c r="B48" s="62"/>
      <c r="C48" s="39"/>
      <c r="D48" s="68"/>
      <c r="E48" s="62" t="s">
        <v>136</v>
      </c>
    </row>
    <row r="49" customFormat="false" ht="13.8" hidden="false" customHeight="false" outlineLevel="0" collapsed="false">
      <c r="A49" s="31"/>
      <c r="B49" s="32"/>
      <c r="C49" s="33"/>
      <c r="D49" s="34"/>
      <c r="E49" s="32" t="s">
        <v>137</v>
      </c>
    </row>
    <row r="50" customFormat="false" ht="13.8" hidden="false" customHeight="false" outlineLevel="0" collapsed="false">
      <c r="A50" s="151"/>
      <c r="B50" s="152" t="s">
        <v>128</v>
      </c>
      <c r="C50" s="153" t="n">
        <f aca="false">SUM(C47:C49)</f>
        <v>0.0007</v>
      </c>
      <c r="D50" s="154" t="n">
        <f aca="false">SUM(D47:D49)</f>
        <v>1.483643</v>
      </c>
      <c r="E50" s="62"/>
    </row>
    <row r="51" customFormat="false" ht="13.8" hidden="false" customHeight="false" outlineLevel="0" collapsed="false">
      <c r="A51" s="155"/>
      <c r="B51" s="156"/>
      <c r="C51" s="67"/>
      <c r="D51" s="149"/>
      <c r="E51" s="157" t="s">
        <v>129</v>
      </c>
    </row>
    <row r="52" customFormat="false" ht="13.8" hidden="false" customHeight="false" outlineLevel="0" collapsed="false">
      <c r="A52" s="139" t="s">
        <v>36</v>
      </c>
      <c r="B52" s="158" t="s">
        <v>130</v>
      </c>
      <c r="C52" s="33" t="n">
        <f aca="false">C50*C33</f>
        <v>0.0002506</v>
      </c>
      <c r="D52" s="34" t="n">
        <f aca="false">D$13*C52</f>
        <v>0.531144194</v>
      </c>
      <c r="E52" s="140"/>
    </row>
    <row r="53" customFormat="false" ht="13.8" hidden="false" customHeight="false" outlineLevel="0" collapsed="false">
      <c r="A53" s="159"/>
      <c r="B53" s="142" t="s">
        <v>138</v>
      </c>
      <c r="C53" s="143" t="n">
        <f aca="false">SUM(C50:C52)</f>
        <v>0.0009506</v>
      </c>
      <c r="D53" s="144" t="n">
        <f aca="false">SUM(D50:D52)</f>
        <v>2.014787194</v>
      </c>
      <c r="E53" s="60"/>
    </row>
    <row r="54" customFormat="false" ht="13.8" hidden="false" customHeight="false" outlineLevel="0" collapsed="false">
      <c r="A54" s="87"/>
      <c r="B54" s="88"/>
      <c r="C54" s="87"/>
      <c r="D54" s="89"/>
      <c r="E54" s="88"/>
    </row>
    <row r="55" customFormat="false" ht="13.8" hidden="false" customHeight="false" outlineLevel="0" collapsed="false">
      <c r="A55" s="214"/>
      <c r="B55" s="22" t="s">
        <v>139</v>
      </c>
      <c r="C55" s="23"/>
      <c r="D55" s="24"/>
      <c r="E55" s="25"/>
    </row>
    <row r="56" customFormat="false" ht="13.8" hidden="false" customHeight="false" outlineLevel="0" collapsed="false">
      <c r="A56" s="214"/>
      <c r="B56" s="38"/>
      <c r="C56" s="160" t="s">
        <v>30</v>
      </c>
      <c r="D56" s="57" t="s">
        <v>31</v>
      </c>
      <c r="E56" s="27" t="s">
        <v>32</v>
      </c>
    </row>
    <row r="57" customFormat="false" ht="13.8" hidden="false" customHeight="false" outlineLevel="0" collapsed="false">
      <c r="A57" s="215"/>
      <c r="B57" s="148"/>
      <c r="C57" s="147"/>
      <c r="D57" s="161"/>
      <c r="E57" s="162" t="s">
        <v>140</v>
      </c>
    </row>
    <row r="58" customFormat="false" ht="13.8" hidden="false" customHeight="false" outlineLevel="0" collapsed="false">
      <c r="A58" s="216" t="s">
        <v>33</v>
      </c>
      <c r="B58" s="62" t="s">
        <v>141</v>
      </c>
      <c r="C58" s="39" t="n">
        <f aca="false">MOTORISTA!C58</f>
        <v>0.004165</v>
      </c>
      <c r="D58" s="164" t="n">
        <f aca="false">D$13*C58</f>
        <v>8.82767585</v>
      </c>
      <c r="E58" s="162" t="s">
        <v>142</v>
      </c>
    </row>
    <row r="59" customFormat="false" ht="13.8" hidden="false" customHeight="false" outlineLevel="0" collapsed="false">
      <c r="A59" s="217"/>
      <c r="B59" s="32"/>
      <c r="C59" s="33"/>
      <c r="D59" s="165"/>
      <c r="E59" s="140" t="s">
        <v>143</v>
      </c>
    </row>
    <row r="60" customFormat="false" ht="13.8" hidden="false" customHeight="false" outlineLevel="0" collapsed="false">
      <c r="A60" s="218"/>
      <c r="B60" s="62"/>
      <c r="C60" s="39"/>
      <c r="D60" s="68"/>
      <c r="E60" s="157" t="s">
        <v>144</v>
      </c>
    </row>
    <row r="61" customFormat="false" ht="13.8" hidden="false" customHeight="false" outlineLevel="0" collapsed="false">
      <c r="A61" s="219" t="s">
        <v>36</v>
      </c>
      <c r="B61" s="32" t="s">
        <v>145</v>
      </c>
      <c r="C61" s="33" t="n">
        <f aca="false">MOTORISTA!C61</f>
        <v>0.0003332</v>
      </c>
      <c r="D61" s="34" t="n">
        <f aca="false">D$13*C61</f>
        <v>0.706214068</v>
      </c>
      <c r="E61" s="140" t="s">
        <v>146</v>
      </c>
    </row>
    <row r="62" customFormat="false" ht="13.8" hidden="false" customHeight="false" outlineLevel="0" collapsed="false">
      <c r="A62" s="220"/>
      <c r="B62" s="148" t="s">
        <v>147</v>
      </c>
      <c r="C62" s="67"/>
      <c r="D62" s="149"/>
      <c r="E62" s="148" t="s">
        <v>148</v>
      </c>
    </row>
    <row r="63" customFormat="false" ht="13.8" hidden="false" customHeight="false" outlineLevel="0" collapsed="false">
      <c r="A63" s="219" t="s">
        <v>43</v>
      </c>
      <c r="B63" s="32" t="s">
        <v>149</v>
      </c>
      <c r="C63" s="33" t="n">
        <f aca="false">MOTORISTA!C63</f>
        <v>0.02</v>
      </c>
      <c r="D63" s="34" t="n">
        <f aca="false">D$13*C63</f>
        <v>42.3898</v>
      </c>
      <c r="E63" s="32"/>
    </row>
    <row r="64" customFormat="false" ht="13.8" hidden="false" customHeight="false" outlineLevel="0" collapsed="false">
      <c r="A64" s="220"/>
      <c r="B64" s="148"/>
      <c r="C64" s="166"/>
      <c r="D64" s="149"/>
      <c r="E64" s="157" t="s">
        <v>150</v>
      </c>
    </row>
    <row r="65" customFormat="false" ht="13.8" hidden="false" customHeight="false" outlineLevel="0" collapsed="false">
      <c r="A65" s="218" t="s">
        <v>95</v>
      </c>
      <c r="B65" s="62" t="s">
        <v>151</v>
      </c>
      <c r="C65" s="167" t="n">
        <f aca="false">MOTORISTA!C65</f>
        <v>0.0194444444444444</v>
      </c>
      <c r="D65" s="68" t="n">
        <f aca="false">D$13*C65</f>
        <v>41.2123055555556</v>
      </c>
      <c r="E65" s="162" t="s">
        <v>152</v>
      </c>
    </row>
    <row r="66" customFormat="false" ht="13.8" hidden="false" customHeight="false" outlineLevel="0" collapsed="false">
      <c r="A66" s="219"/>
      <c r="B66" s="62"/>
      <c r="C66" s="168"/>
      <c r="D66" s="34"/>
      <c r="E66" s="162" t="s">
        <v>153</v>
      </c>
    </row>
    <row r="67" customFormat="false" ht="13.8" hidden="false" customHeight="false" outlineLevel="0" collapsed="false">
      <c r="A67" s="216" t="s">
        <v>108</v>
      </c>
      <c r="B67" s="148" t="s">
        <v>130</v>
      </c>
      <c r="C67" s="169" t="n">
        <f aca="false">MOTORISTA!C67</f>
        <v>0.00696111111111111</v>
      </c>
      <c r="D67" s="68" t="n">
        <f aca="false">D$13*C67</f>
        <v>14.7540053888889</v>
      </c>
      <c r="E67" s="148" t="s">
        <v>154</v>
      </c>
    </row>
    <row r="68" customFormat="false" ht="13.8" hidden="false" customHeight="false" outlineLevel="0" collapsed="false">
      <c r="A68" s="216"/>
      <c r="B68" s="32"/>
      <c r="C68" s="169"/>
      <c r="D68" s="170"/>
      <c r="E68" s="32" t="s">
        <v>155</v>
      </c>
    </row>
    <row r="69" customFormat="false" ht="13.8" hidden="false" customHeight="false" outlineLevel="0" collapsed="false">
      <c r="A69" s="220"/>
      <c r="B69" s="148" t="s">
        <v>147</v>
      </c>
      <c r="C69" s="67"/>
      <c r="D69" s="149"/>
      <c r="E69" s="62" t="s">
        <v>148</v>
      </c>
    </row>
    <row r="70" customFormat="false" ht="13.8" hidden="false" customHeight="false" outlineLevel="0" collapsed="false">
      <c r="A70" s="219" t="s">
        <v>111</v>
      </c>
      <c r="B70" s="32" t="s">
        <v>156</v>
      </c>
      <c r="C70" s="33" t="n">
        <f aca="false">MOTORISTA!C70</f>
        <v>0.02</v>
      </c>
      <c r="D70" s="34" t="n">
        <f aca="false">D$13*C70</f>
        <v>42.3898</v>
      </c>
      <c r="E70" s="32"/>
    </row>
    <row r="71" customFormat="false" ht="13.8" hidden="false" customHeight="false" outlineLevel="0" collapsed="false">
      <c r="A71" s="221"/>
      <c r="B71" s="64" t="s">
        <v>157</v>
      </c>
      <c r="C71" s="65" t="n">
        <f aca="false">SUM(C58:C70)</f>
        <v>0.0709037555555556</v>
      </c>
      <c r="D71" s="66" t="n">
        <f aca="false">SUM(D58:D70)</f>
        <v>150.279800862444</v>
      </c>
      <c r="E71" s="60"/>
    </row>
    <row r="72" customFormat="false" ht="13.8" hidden="false" customHeight="false" outlineLevel="0" collapsed="false">
      <c r="A72" s="87"/>
      <c r="B72" s="88"/>
      <c r="C72" s="145"/>
      <c r="D72" s="89"/>
      <c r="E72" s="88"/>
    </row>
    <row r="73" customFormat="false" ht="13.8" hidden="false" customHeight="false" outlineLevel="0" collapsed="false">
      <c r="A73" s="21"/>
      <c r="B73" s="22" t="s">
        <v>158</v>
      </c>
      <c r="C73" s="23"/>
      <c r="D73" s="24"/>
      <c r="E73" s="25"/>
    </row>
    <row r="74" customFormat="false" ht="13.8" hidden="false" customHeight="false" outlineLevel="0" collapsed="false">
      <c r="A74" s="171"/>
      <c r="B74" s="30"/>
      <c r="C74" s="172" t="s">
        <v>30</v>
      </c>
      <c r="D74" s="57" t="s">
        <v>31</v>
      </c>
      <c r="E74" s="30" t="s">
        <v>32</v>
      </c>
    </row>
    <row r="75" customFormat="false" ht="13.8" hidden="false" customHeight="false" outlineLevel="0" collapsed="false">
      <c r="A75" s="36" t="str">
        <f aca="false">MOTORISTA!A76</f>
        <v>A</v>
      </c>
      <c r="B75" s="60" t="str">
        <f aca="false">MOTORISTA!B76</f>
        <v>AUSÊNCIA POR DOENÇA</v>
      </c>
      <c r="C75" s="61" t="n">
        <f aca="false">MOTORISTA!C76</f>
        <v>0.0138888888888889</v>
      </c>
      <c r="D75" s="58" t="n">
        <f aca="false">D8*C75</f>
        <v>29.4373611111111</v>
      </c>
      <c r="E75" s="60" t="str">
        <f aca="false">MOTORISTA!E75</f>
        <v>Leis 8.036/90 e 9.491/97</v>
      </c>
    </row>
    <row r="76" customFormat="false" ht="13.8" hidden="false" customHeight="false" outlineLevel="0" collapsed="false">
      <c r="A76" s="155"/>
      <c r="B76" s="148"/>
      <c r="C76" s="173"/>
      <c r="D76" s="149"/>
      <c r="E76" s="148" t="s">
        <v>162</v>
      </c>
    </row>
    <row r="77" customFormat="false" ht="13.8" hidden="false" customHeight="false" outlineLevel="0" collapsed="false">
      <c r="A77" s="163" t="s">
        <v>36</v>
      </c>
      <c r="B77" s="62" t="s">
        <v>163</v>
      </c>
      <c r="C77" s="169" t="n">
        <f aca="false">MOTORISTA!C78</f>
        <v>0.0002</v>
      </c>
      <c r="D77" s="68" t="n">
        <f aca="false">D$13*C77</f>
        <v>0.423898</v>
      </c>
      <c r="E77" s="62" t="s">
        <v>164</v>
      </c>
    </row>
    <row r="78" customFormat="false" ht="13.8" hidden="false" customHeight="false" outlineLevel="0" collapsed="false">
      <c r="A78" s="139"/>
      <c r="B78" s="32"/>
      <c r="C78" s="174"/>
      <c r="D78" s="34"/>
      <c r="E78" s="32" t="s">
        <v>165</v>
      </c>
    </row>
    <row r="79" customFormat="false" ht="13.8" hidden="false" customHeight="false" outlineLevel="0" collapsed="false">
      <c r="A79" s="150"/>
      <c r="B79" s="62"/>
      <c r="C79" s="167"/>
      <c r="D79" s="68"/>
      <c r="E79" s="52" t="s">
        <v>166</v>
      </c>
    </row>
    <row r="80" customFormat="false" ht="13.8" hidden="false" customHeight="false" outlineLevel="0" collapsed="false">
      <c r="A80" s="150" t="s">
        <v>43</v>
      </c>
      <c r="B80" s="62" t="s">
        <v>167</v>
      </c>
      <c r="C80" s="167" t="n">
        <f aca="false">MOTORISTA!C81</f>
        <v>0.00833333333333333</v>
      </c>
      <c r="D80" s="68" t="n">
        <f aca="false">D$13*C80</f>
        <v>17.6624166666667</v>
      </c>
      <c r="E80" s="162" t="s">
        <v>168</v>
      </c>
    </row>
    <row r="81" customFormat="false" ht="13.8" hidden="false" customHeight="false" outlineLevel="0" collapsed="false">
      <c r="A81" s="31"/>
      <c r="B81" s="62"/>
      <c r="C81" s="168"/>
      <c r="D81" s="34"/>
      <c r="E81" s="162" t="s">
        <v>169</v>
      </c>
    </row>
    <row r="82" customFormat="false" ht="13.8" hidden="false" customHeight="false" outlineLevel="0" collapsed="false">
      <c r="A82" s="163" t="s">
        <v>95</v>
      </c>
      <c r="B82" s="148" t="s">
        <v>170</v>
      </c>
      <c r="C82" s="169" t="n">
        <f aca="false">MOTORISTA!C83</f>
        <v>0.00416666666666667</v>
      </c>
      <c r="D82" s="68" t="n">
        <f aca="false">D$13*C82</f>
        <v>8.83120833333333</v>
      </c>
      <c r="E82" s="148" t="s">
        <v>171</v>
      </c>
    </row>
    <row r="83" customFormat="false" ht="13.8" hidden="false" customHeight="false" outlineLevel="0" collapsed="false">
      <c r="A83" s="163"/>
      <c r="B83" s="32"/>
      <c r="C83" s="169"/>
      <c r="D83" s="170"/>
      <c r="E83" s="32" t="s">
        <v>172</v>
      </c>
    </row>
    <row r="84" customFormat="false" ht="13.8" hidden="false" customHeight="false" outlineLevel="0" collapsed="false">
      <c r="A84" s="63"/>
      <c r="B84" s="64" t="s">
        <v>49</v>
      </c>
      <c r="C84" s="65" t="n">
        <f aca="false">SUM(C75:C83)</f>
        <v>0.0265888888888889</v>
      </c>
      <c r="D84" s="66" t="n">
        <f aca="false">SUM(D75:D83)</f>
        <v>56.3548841111111</v>
      </c>
      <c r="E84" s="60"/>
    </row>
    <row r="85" customFormat="false" ht="13.8" hidden="false" customHeight="false" outlineLevel="0" collapsed="false">
      <c r="A85" s="36" t="s">
        <v>108</v>
      </c>
      <c r="B85" s="60" t="s">
        <v>173</v>
      </c>
      <c r="C85" s="67" t="n">
        <f aca="false">C84*C33</f>
        <v>0.00951882222222222</v>
      </c>
      <c r="D85" s="68" t="n">
        <f aca="false">D$13*C85</f>
        <v>20.1750485117778</v>
      </c>
      <c r="E85" s="148" t="s">
        <v>174</v>
      </c>
    </row>
    <row r="86" customFormat="false" ht="13.8" hidden="false" customHeight="false" outlineLevel="0" collapsed="false">
      <c r="A86" s="175"/>
      <c r="B86" s="176" t="s">
        <v>175</v>
      </c>
      <c r="C86" s="175"/>
      <c r="D86" s="177" t="n">
        <f aca="false">SUM(D84:D85)</f>
        <v>76.5299326228889</v>
      </c>
      <c r="E86" s="32" t="s">
        <v>176</v>
      </c>
    </row>
    <row r="87" customFormat="false" ht="13.8" hidden="false" customHeight="false" outlineLevel="0" collapsed="false">
      <c r="A87" s="43"/>
      <c r="B87" s="44"/>
      <c r="C87" s="43"/>
      <c r="D87" s="46"/>
      <c r="E87" s="52"/>
    </row>
    <row r="88" customFormat="false" ht="13.8" hidden="false" customHeight="false" outlineLevel="0" collapsed="false">
      <c r="A88" s="36"/>
      <c r="B88" s="64" t="s">
        <v>177</v>
      </c>
      <c r="C88" s="65"/>
      <c r="D88" s="66" t="n">
        <f aca="false">D86+D71+D53+D43+D33+D21+D13</f>
        <v>4224.17772712733</v>
      </c>
      <c r="E88" s="60"/>
    </row>
    <row r="89" customFormat="false" ht="13.8" hidden="false" customHeight="false" outlineLevel="0" collapsed="false">
      <c r="A89" s="43"/>
      <c r="B89" s="44"/>
      <c r="C89" s="182"/>
      <c r="D89" s="46"/>
      <c r="E89" s="52"/>
    </row>
    <row r="90" customFormat="false" ht="15" hidden="false" customHeight="false" outlineLevel="0" collapsed="false">
      <c r="A90" s="43"/>
      <c r="B90" s="64" t="s">
        <v>178</v>
      </c>
      <c r="C90" s="65"/>
      <c r="D90" s="183" t="s">
        <v>179</v>
      </c>
      <c r="E90" s="184" t="n">
        <f aca="false">D88*D90</f>
        <v>4224.17772712733</v>
      </c>
    </row>
    <row r="91" customFormat="false" ht="13.8" hidden="false" customHeight="false" outlineLevel="0" collapsed="false">
      <c r="A91" s="87"/>
      <c r="B91" s="88"/>
      <c r="C91" s="87"/>
      <c r="D91" s="89"/>
      <c r="E91" s="88"/>
    </row>
    <row r="92" customFormat="false" ht="13.8" hidden="false" customHeight="false" outlineLevel="0" collapsed="false">
      <c r="A92" s="214"/>
      <c r="B92" s="22" t="s">
        <v>29</v>
      </c>
      <c r="C92" s="23"/>
      <c r="D92" s="24"/>
      <c r="E92" s="25"/>
    </row>
    <row r="93" customFormat="false" ht="13.8" hidden="false" customHeight="false" outlineLevel="0" collapsed="false">
      <c r="A93" s="222"/>
      <c r="B93" s="27"/>
      <c r="C93" s="28" t="s">
        <v>30</v>
      </c>
      <c r="D93" s="29" t="s">
        <v>31</v>
      </c>
      <c r="E93" s="30" t="s">
        <v>32</v>
      </c>
    </row>
    <row r="94" customFormat="false" ht="13.8" hidden="false" customHeight="false" outlineLevel="0" collapsed="false">
      <c r="A94" s="219" t="s">
        <v>33</v>
      </c>
      <c r="B94" s="32" t="s">
        <v>34</v>
      </c>
      <c r="C94" s="33" t="n">
        <v>0.0137</v>
      </c>
      <c r="D94" s="34" t="n">
        <f aca="false">E90*C94</f>
        <v>57.8712348616445</v>
      </c>
      <c r="E94" s="35" t="s">
        <v>35</v>
      </c>
    </row>
    <row r="95" customFormat="false" ht="13.8" hidden="false" customHeight="false" outlineLevel="0" collapsed="false">
      <c r="A95" s="223" t="s">
        <v>36</v>
      </c>
      <c r="B95" s="32" t="s">
        <v>37</v>
      </c>
      <c r="C95" s="33" t="n">
        <v>0.01</v>
      </c>
      <c r="D95" s="58" t="n">
        <f aca="false">(E90+D94)*C95</f>
        <v>42.8204896198898</v>
      </c>
      <c r="E95" s="35" t="s">
        <v>38</v>
      </c>
    </row>
    <row r="96" customFormat="false" ht="13.8" hidden="false" customHeight="false" outlineLevel="0" collapsed="false">
      <c r="A96" s="220"/>
      <c r="B96" s="38" t="s">
        <v>39</v>
      </c>
      <c r="C96" s="39"/>
      <c r="D96" s="40" t="n">
        <f aca="false">SUM(D94:D95)</f>
        <v>100.691724481534</v>
      </c>
      <c r="E96" s="41"/>
    </row>
    <row r="97" customFormat="false" ht="13.8" hidden="false" customHeight="false" outlineLevel="0" collapsed="false">
      <c r="A97" s="224" t="s">
        <v>180</v>
      </c>
      <c r="B97" s="185" t="s">
        <v>181</v>
      </c>
      <c r="C97" s="186"/>
      <c r="D97" s="187"/>
      <c r="E97" s="188"/>
    </row>
    <row r="98" customFormat="false" ht="13.8" hidden="false" customHeight="false" outlineLevel="0" collapsed="false">
      <c r="A98" s="178"/>
      <c r="B98" s="44"/>
      <c r="C98" s="45"/>
      <c r="D98" s="46"/>
      <c r="E98" s="47"/>
    </row>
    <row r="99" customFormat="false" ht="13.8" hidden="false" customHeight="false" outlineLevel="0" collapsed="false">
      <c r="A99" s="225"/>
      <c r="B99" s="49" t="s">
        <v>41</v>
      </c>
      <c r="C99" s="50"/>
      <c r="D99" s="29" t="n">
        <f aca="false">(E90+D96)/(1-6.65%)</f>
        <v>4632.96138361957</v>
      </c>
      <c r="E99" s="51"/>
    </row>
    <row r="100" customFormat="false" ht="13.8" hidden="false" customHeight="false" outlineLevel="0" collapsed="false">
      <c r="A100" s="87"/>
      <c r="B100" s="88"/>
      <c r="C100" s="145"/>
      <c r="D100" s="89"/>
      <c r="E100" s="189"/>
    </row>
    <row r="101" customFormat="false" ht="13.8" hidden="false" customHeight="false" outlineLevel="0" collapsed="false">
      <c r="A101" s="21"/>
      <c r="B101" s="22" t="s">
        <v>42</v>
      </c>
      <c r="C101" s="54"/>
      <c r="D101" s="55"/>
      <c r="E101" s="56"/>
    </row>
    <row r="102" customFormat="false" ht="13.8" hidden="false" customHeight="false" outlineLevel="0" collapsed="false">
      <c r="A102" s="26"/>
      <c r="B102" s="27"/>
      <c r="C102" s="28" t="s">
        <v>30</v>
      </c>
      <c r="D102" s="57" t="s">
        <v>31</v>
      </c>
      <c r="E102" s="30" t="s">
        <v>32</v>
      </c>
    </row>
    <row r="103" customFormat="false" ht="13.8" hidden="false" customHeight="false" outlineLevel="0" collapsed="false">
      <c r="A103" s="31" t="s">
        <v>43</v>
      </c>
      <c r="B103" s="32" t="s">
        <v>44</v>
      </c>
      <c r="C103" s="33"/>
      <c r="D103" s="58"/>
      <c r="E103" s="59" t="s">
        <v>45</v>
      </c>
    </row>
    <row r="104" customFormat="false" ht="13.8" hidden="false" customHeight="false" outlineLevel="0" collapsed="false">
      <c r="A104" s="36"/>
      <c r="B104" s="60" t="s">
        <v>46</v>
      </c>
      <c r="C104" s="61" t="n">
        <v>0.0065</v>
      </c>
      <c r="D104" s="58" t="n">
        <f aca="false">$D$99*C104</f>
        <v>30.1142489935272</v>
      </c>
      <c r="E104" s="62"/>
    </row>
    <row r="105" customFormat="false" ht="13.8" hidden="false" customHeight="false" outlineLevel="0" collapsed="false">
      <c r="A105" s="36"/>
      <c r="B105" s="60" t="s">
        <v>47</v>
      </c>
      <c r="C105" s="61" t="n">
        <v>0.03</v>
      </c>
      <c r="D105" s="58" t="n">
        <f aca="false">$D$99*C105</f>
        <v>138.988841508587</v>
      </c>
      <c r="E105" s="62"/>
    </row>
    <row r="106" customFormat="false" ht="13.8" hidden="false" customHeight="false" outlineLevel="0" collapsed="false">
      <c r="A106" s="36"/>
      <c r="B106" s="60" t="s">
        <v>48</v>
      </c>
      <c r="C106" s="61" t="n">
        <v>0.03</v>
      </c>
      <c r="D106" s="58" t="n">
        <f aca="false">$D$99*C106</f>
        <v>138.988841508587</v>
      </c>
      <c r="E106" s="62"/>
    </row>
    <row r="107" customFormat="false" ht="13.8" hidden="false" customHeight="false" outlineLevel="0" collapsed="false">
      <c r="A107" s="36"/>
      <c r="B107" s="60"/>
      <c r="C107" s="61"/>
      <c r="D107" s="58"/>
      <c r="E107" s="62"/>
    </row>
    <row r="108" customFormat="false" ht="13.8" hidden="false" customHeight="false" outlineLevel="0" collapsed="false">
      <c r="A108" s="63"/>
      <c r="B108" s="64" t="s">
        <v>49</v>
      </c>
      <c r="C108" s="65" t="n">
        <f aca="false">SUM(C104:C107)</f>
        <v>0.0665</v>
      </c>
      <c r="D108" s="66" t="n">
        <f aca="false">SUM(D104:D107)</f>
        <v>308.091932010701</v>
      </c>
      <c r="E108" s="32"/>
    </row>
    <row r="109" customFormat="false" ht="13.8" hidden="false" customHeight="false" outlineLevel="0" collapsed="false">
      <c r="A109" s="36"/>
      <c r="B109" s="60"/>
      <c r="C109" s="67"/>
      <c r="D109" s="68"/>
      <c r="E109" s="60"/>
    </row>
    <row r="110" customFormat="false" ht="13.8" hidden="false" customHeight="false" outlineLevel="0" collapsed="false">
      <c r="A110" s="36"/>
      <c r="B110" s="64" t="s">
        <v>50</v>
      </c>
      <c r="C110" s="36"/>
      <c r="D110" s="66" t="n">
        <f aca="false">D108+D99</f>
        <v>4941.05331563027</v>
      </c>
      <c r="E110" s="60"/>
    </row>
    <row r="111" customFormat="false" ht="13.8" hidden="false" customHeight="false" outlineLevel="0" collapsed="false">
      <c r="A111" s="36"/>
      <c r="B111" s="64"/>
      <c r="C111" s="36"/>
      <c r="D111" s="66"/>
      <c r="E111" s="60"/>
    </row>
    <row r="112" customFormat="false" ht="13.8" hidden="false" customHeight="false" outlineLevel="0" collapsed="false">
      <c r="A112" s="36"/>
      <c r="B112" s="64"/>
      <c r="C112" s="36"/>
      <c r="D112" s="66"/>
      <c r="E112" s="60"/>
    </row>
    <row r="113" customFormat="false" ht="13.8" hidden="false" customHeight="false" outlineLevel="0" collapsed="false">
      <c r="A113" s="36"/>
      <c r="B113" s="64" t="s">
        <v>51</v>
      </c>
      <c r="C113" s="36" t="n">
        <v>12</v>
      </c>
      <c r="D113" s="66" t="n">
        <f aca="false">D110*C113</f>
        <v>59292.6397875632</v>
      </c>
      <c r="E113" s="60"/>
    </row>
    <row r="114" customFormat="false" ht="13.8" hidden="false" customHeight="false" outlineLevel="0" collapsed="false">
      <c r="A114" s="124"/>
      <c r="B114" s="121"/>
      <c r="C114" s="124"/>
      <c r="D114" s="123"/>
      <c r="E114" s="108"/>
    </row>
    <row r="115" customFormat="false" ht="15" hidden="false" customHeight="false" outlineLevel="0" collapsed="false">
      <c r="A115" s="124"/>
      <c r="B115" s="190" t="s">
        <v>182</v>
      </c>
      <c r="C115" s="124"/>
      <c r="D115" s="123"/>
      <c r="E115" s="108"/>
    </row>
    <row r="116" s="80" customFormat="true" ht="13.8" hidden="false" customHeight="false" outlineLevel="0" collapsed="false">
      <c r="AMH116" s="1"/>
      <c r="AMI116" s="1"/>
      <c r="AMJ116" s="1"/>
    </row>
    <row r="117" s="80" customFormat="true" ht="13.8" hidden="false" customHeight="false" outlineLevel="0" collapsed="false">
      <c r="D117" s="226"/>
      <c r="AMH117" s="1"/>
      <c r="AMI117" s="1"/>
      <c r="AMJ117" s="1"/>
    </row>
    <row r="118" s="80" customFormat="true" ht="13.8" hidden="false" customHeight="false" outlineLevel="0" collapsed="false">
      <c r="AMH118" s="1"/>
      <c r="AMI118" s="1"/>
      <c r="AMJ118" s="1"/>
    </row>
    <row r="119" s="80" customFormat="true" ht="13.8" hidden="false" customHeight="false" outlineLevel="0" collapsed="false">
      <c r="AMH119" s="1"/>
      <c r="AMI119" s="1"/>
      <c r="AMJ119" s="1"/>
    </row>
    <row r="120" s="80" customFormat="true" ht="13.8" hidden="false" customHeight="false" outlineLevel="0" collapsed="false">
      <c r="AMH120" s="1"/>
      <c r="AMI120" s="1"/>
      <c r="AMJ120" s="1"/>
    </row>
    <row r="121" s="80" customFormat="true" ht="13.8" hidden="false" customHeight="false" outlineLevel="0" collapsed="false">
      <c r="AMH121" s="1"/>
      <c r="AMI121" s="1"/>
      <c r="AMJ121" s="1"/>
    </row>
    <row r="122" s="80" customFormat="true" ht="13.8" hidden="false" customHeight="false" outlineLevel="0" collapsed="false">
      <c r="AMH122" s="1"/>
      <c r="AMI122" s="1"/>
      <c r="AMJ122" s="1"/>
    </row>
    <row r="123" s="80" customFormat="true" ht="13.8" hidden="false" customHeight="false" outlineLevel="0" collapsed="false">
      <c r="AMH123" s="1"/>
      <c r="AMI123" s="1"/>
      <c r="AMJ123" s="1"/>
    </row>
    <row r="124" s="80" customFormat="true" ht="13.8" hidden="false" customHeight="false" outlineLevel="0" collapsed="false">
      <c r="AMH124" s="1"/>
      <c r="AMI124" s="1"/>
      <c r="AMJ124" s="1"/>
    </row>
    <row r="125" s="80" customFormat="true" ht="13.8" hidden="false" customHeight="false" outlineLevel="0" collapsed="false">
      <c r="AMH125" s="1"/>
      <c r="AMI125" s="1"/>
      <c r="AMJ125" s="1"/>
    </row>
    <row r="126" s="80" customFormat="true" ht="13.8" hidden="false" customHeight="false" outlineLevel="0" collapsed="false">
      <c r="AMH126" s="1"/>
      <c r="AMI126" s="1"/>
      <c r="AMJ126" s="1"/>
    </row>
    <row r="127" s="80" customFormat="true" ht="13.8" hidden="false" customHeight="false" outlineLevel="0" collapsed="false">
      <c r="AMH127" s="1"/>
      <c r="AMI127" s="1"/>
      <c r="AMJ127" s="1"/>
    </row>
    <row r="128" s="80" customFormat="true" ht="13.8" hidden="false" customHeight="false" outlineLevel="0" collapsed="false">
      <c r="AMH128" s="1"/>
      <c r="AMI128" s="1"/>
      <c r="AMJ128" s="1"/>
    </row>
    <row r="129" s="80" customFormat="true" ht="13.8" hidden="false" customHeight="false" outlineLevel="0" collapsed="false">
      <c r="AMH129" s="1"/>
      <c r="AMI129" s="1"/>
      <c r="AMJ129" s="1"/>
    </row>
    <row r="130" s="80" customFormat="true" ht="13.8" hidden="false" customHeight="false" outlineLevel="0" collapsed="false">
      <c r="AMH130" s="1"/>
      <c r="AMI130" s="1"/>
      <c r="AMJ130" s="1"/>
    </row>
    <row r="131" s="80" customFormat="true" ht="13.8" hidden="false" customHeight="false" outlineLevel="0" collapsed="false">
      <c r="AMH131" s="1"/>
      <c r="AMI131" s="1"/>
      <c r="AMJ131" s="1"/>
    </row>
    <row r="132" s="80" customFormat="true" ht="13.8" hidden="false" customHeight="false" outlineLevel="0" collapsed="false">
      <c r="AMH132" s="1"/>
      <c r="AMI132" s="1"/>
      <c r="AMJ132" s="1"/>
    </row>
    <row r="133" s="80" customFormat="true" ht="13.8" hidden="false" customHeight="false" outlineLevel="0" collapsed="false">
      <c r="AMH133" s="1"/>
      <c r="AMI133" s="1"/>
      <c r="AMJ133" s="1"/>
    </row>
    <row r="134" s="80" customFormat="true" ht="13.8" hidden="false" customHeight="false" outlineLevel="0" collapsed="false">
      <c r="AMH134" s="1"/>
      <c r="AMI134" s="1"/>
      <c r="AMJ134" s="1"/>
    </row>
    <row r="135" s="80" customFormat="true" ht="13.8" hidden="false" customHeight="false" outlineLevel="0" collapsed="false">
      <c r="AMH135" s="1"/>
      <c r="AMI135" s="1"/>
      <c r="AMJ135" s="1"/>
    </row>
    <row r="136" s="80" customFormat="true" ht="13.8" hidden="false" customHeight="false" outlineLevel="0" collapsed="false">
      <c r="AMH136" s="1"/>
      <c r="AMI136" s="1"/>
      <c r="AMJ136" s="1"/>
    </row>
    <row r="137" s="80" customFormat="true" ht="13.8" hidden="false" customHeight="false" outlineLevel="0" collapsed="false">
      <c r="AMH137" s="1"/>
      <c r="AMI137" s="1"/>
      <c r="AMJ137" s="1"/>
    </row>
    <row r="138" s="80" customFormat="true" ht="13.8" hidden="false" customHeight="false" outlineLevel="0" collapsed="false">
      <c r="AMH138" s="1"/>
      <c r="AMI138" s="1"/>
      <c r="AMJ138" s="1"/>
    </row>
    <row r="139" s="80" customFormat="true" ht="13.8" hidden="false" customHeight="false" outlineLevel="0" collapsed="false">
      <c r="AMH139" s="1"/>
      <c r="AMI139" s="1"/>
      <c r="AMJ139" s="1"/>
    </row>
    <row r="140" s="80" customFormat="true" ht="13.8" hidden="false" customHeight="false" outlineLevel="0" collapsed="false">
      <c r="AMH140" s="1"/>
      <c r="AMI140" s="1"/>
      <c r="AMJ140" s="1"/>
    </row>
    <row r="141" s="80" customFormat="true" ht="13.8" hidden="false" customHeight="false" outlineLevel="0" collapsed="false">
      <c r="AMH141" s="1"/>
      <c r="AMI141" s="1"/>
      <c r="AMJ141" s="1"/>
    </row>
    <row r="142" s="80" customFormat="true" ht="13.8" hidden="false" customHeight="false" outlineLevel="0" collapsed="false">
      <c r="AMH142" s="1"/>
      <c r="AMI142" s="1"/>
      <c r="AMJ142" s="1"/>
    </row>
    <row r="143" s="80" customFormat="true" ht="13.8" hidden="false" customHeight="false" outlineLevel="0" collapsed="false">
      <c r="AMH143" s="1"/>
      <c r="AMI143" s="1"/>
      <c r="AMJ143" s="1"/>
    </row>
    <row r="144" s="80" customFormat="true" ht="13.8" hidden="false" customHeight="false" outlineLevel="0" collapsed="false">
      <c r="AMH144" s="1"/>
      <c r="AMI144" s="1"/>
      <c r="AMJ144" s="1"/>
    </row>
    <row r="145" s="80" customFormat="true" ht="13.8" hidden="false" customHeight="false" outlineLevel="0" collapsed="false">
      <c r="AMH145" s="1"/>
      <c r="AMI145" s="1"/>
      <c r="AMJ145" s="1"/>
    </row>
    <row r="146" s="80" customFormat="true" ht="13.8" hidden="false" customHeight="false" outlineLevel="0" collapsed="false">
      <c r="AMH146" s="1"/>
      <c r="AMI146" s="1"/>
      <c r="AMJ146" s="1"/>
    </row>
    <row r="147" s="80" customFormat="true" ht="13.8" hidden="false" customHeight="false" outlineLevel="0" collapsed="false">
      <c r="AMH147" s="1"/>
      <c r="AMI147" s="1"/>
      <c r="AMJ147" s="1"/>
    </row>
    <row r="148" s="80" customFormat="true" ht="13.8" hidden="false" customHeight="false" outlineLevel="0" collapsed="false">
      <c r="AMH148" s="1"/>
      <c r="AMI148" s="1"/>
      <c r="AMJ148" s="1"/>
    </row>
    <row r="149" s="80" customFormat="true" ht="13.8" hidden="false" customHeight="false" outlineLevel="0" collapsed="false">
      <c r="AMH149" s="1"/>
      <c r="AMI149" s="1"/>
      <c r="AMJ149" s="1"/>
    </row>
    <row r="150" s="80" customFormat="true" ht="13.8" hidden="false" customHeight="false" outlineLevel="0" collapsed="false">
      <c r="AMH150" s="1"/>
      <c r="AMI150" s="1"/>
      <c r="AMJ150" s="1"/>
    </row>
    <row r="151" s="80" customFormat="true" ht="13.8" hidden="false" customHeight="false" outlineLevel="0" collapsed="false">
      <c r="AMH151" s="1"/>
      <c r="AMI151" s="1"/>
      <c r="AMJ151" s="1"/>
    </row>
    <row r="152" s="80" customFormat="true" ht="13.8" hidden="false" customHeight="false" outlineLevel="0" collapsed="false">
      <c r="AMH152" s="1"/>
      <c r="AMI152" s="1"/>
      <c r="AMJ152" s="1"/>
    </row>
    <row r="153" s="80" customFormat="true" ht="13.8" hidden="false" customHeight="false" outlineLevel="0" collapsed="false">
      <c r="AMH153" s="1"/>
      <c r="AMI153" s="1"/>
      <c r="AMJ153" s="1"/>
    </row>
    <row r="154" s="80" customFormat="true" ht="13.8" hidden="false" customHeight="false" outlineLevel="0" collapsed="false">
      <c r="AMH154" s="1"/>
      <c r="AMI154" s="1"/>
      <c r="AMJ154" s="1"/>
    </row>
    <row r="155" s="80" customFormat="true" ht="13.8" hidden="false" customHeight="false" outlineLevel="0" collapsed="false">
      <c r="AMH155" s="1"/>
      <c r="AMI155" s="1"/>
      <c r="AMJ155" s="1"/>
    </row>
    <row r="156" s="80" customFormat="true" ht="13.8" hidden="false" customHeight="false" outlineLevel="0" collapsed="false">
      <c r="AMH156" s="1"/>
      <c r="AMI156" s="1"/>
      <c r="AMJ156" s="1"/>
    </row>
    <row r="157" s="80" customFormat="true" ht="13.8" hidden="false" customHeight="false" outlineLevel="0" collapsed="false">
      <c r="AMH157" s="1"/>
      <c r="AMI157" s="1"/>
      <c r="AMJ157" s="1"/>
    </row>
    <row r="158" s="80" customFormat="true" ht="13.8" hidden="false" customHeight="false" outlineLevel="0" collapsed="false">
      <c r="AMH158" s="1"/>
      <c r="AMI158" s="1"/>
      <c r="AMJ158" s="1"/>
    </row>
    <row r="159" s="80" customFormat="true" ht="13.8" hidden="false" customHeight="false" outlineLevel="0" collapsed="false">
      <c r="AMH159" s="1"/>
      <c r="AMI159" s="1"/>
      <c r="AMJ159" s="1"/>
    </row>
    <row r="160" s="80" customFormat="true" ht="13.8" hidden="false" customHeight="false" outlineLevel="0" collapsed="false">
      <c r="AMH160" s="1"/>
      <c r="AMI160" s="1"/>
      <c r="AMJ160" s="1"/>
    </row>
    <row r="161" s="80" customFormat="true" ht="13.8" hidden="false" customHeight="false" outlineLevel="0" collapsed="false">
      <c r="AMH161" s="1"/>
      <c r="AMI161" s="1"/>
      <c r="AMJ161" s="1"/>
    </row>
    <row r="162" s="80" customFormat="true" ht="13.8" hidden="false" customHeight="false" outlineLevel="0" collapsed="false">
      <c r="AMH162" s="1"/>
      <c r="AMI162" s="1"/>
      <c r="AMJ162" s="1"/>
    </row>
    <row r="163" s="80" customFormat="true" ht="13.8" hidden="false" customHeight="false" outlineLevel="0" collapsed="false">
      <c r="AMH163" s="1"/>
      <c r="AMI163" s="1"/>
      <c r="AMJ163" s="1"/>
    </row>
    <row r="164" s="80" customFormat="true" ht="13.8" hidden="false" customHeight="false" outlineLevel="0" collapsed="false">
      <c r="AMH164" s="1"/>
      <c r="AMI164" s="1"/>
      <c r="AMJ164" s="1"/>
    </row>
    <row r="165" s="80" customFormat="true" ht="13.8" hidden="false" customHeight="false" outlineLevel="0" collapsed="false">
      <c r="AMH165" s="1"/>
      <c r="AMI165" s="1"/>
      <c r="AMJ165" s="1"/>
    </row>
    <row r="166" s="80" customFormat="true" ht="13.8" hidden="false" customHeight="false" outlineLevel="0" collapsed="false">
      <c r="AMH166" s="1"/>
      <c r="AMI166" s="1"/>
      <c r="AMJ166" s="1"/>
    </row>
    <row r="167" s="80" customFormat="true" ht="13.8" hidden="false" customHeight="false" outlineLevel="0" collapsed="false">
      <c r="AMH167" s="1"/>
      <c r="AMI167" s="1"/>
      <c r="AMJ167" s="1"/>
    </row>
    <row r="168" s="80" customFormat="true" ht="13.8" hidden="false" customHeight="false" outlineLevel="0" collapsed="false">
      <c r="AMH168" s="1"/>
      <c r="AMI168" s="1"/>
      <c r="AMJ168" s="1"/>
    </row>
    <row r="169" s="80" customFormat="true" ht="13.8" hidden="false" customHeight="false" outlineLevel="0" collapsed="false">
      <c r="AMH169" s="1"/>
      <c r="AMI169" s="1"/>
      <c r="AMJ169" s="1"/>
    </row>
    <row r="170" s="80" customFormat="true" ht="13.8" hidden="false" customHeight="false" outlineLevel="0" collapsed="false">
      <c r="AMH170" s="1"/>
      <c r="AMI170" s="1"/>
      <c r="AMJ170" s="1"/>
    </row>
    <row r="171" s="80" customFormat="true" ht="13.8" hidden="false" customHeight="false" outlineLevel="0" collapsed="false">
      <c r="AMH171" s="1"/>
      <c r="AMI171" s="1"/>
      <c r="AMJ171" s="1"/>
    </row>
    <row r="172" s="80" customFormat="true" ht="13.8" hidden="false" customHeight="false" outlineLevel="0" collapsed="false">
      <c r="AMH172" s="1"/>
      <c r="AMI172" s="1"/>
      <c r="AMJ172" s="1"/>
    </row>
    <row r="173" s="80" customFormat="true" ht="13.8" hidden="false" customHeight="false" outlineLevel="0" collapsed="false">
      <c r="AMH173" s="1"/>
      <c r="AMI173" s="1"/>
      <c r="AMJ173" s="1"/>
    </row>
    <row r="174" s="80" customFormat="true" ht="13.8" hidden="false" customHeight="false" outlineLevel="0" collapsed="false">
      <c r="AMH174" s="1"/>
      <c r="AMI174" s="1"/>
      <c r="AMJ174" s="1"/>
    </row>
    <row r="175" s="80" customFormat="true" ht="13.8" hidden="false" customHeight="false" outlineLevel="0" collapsed="false">
      <c r="AMH175" s="1"/>
      <c r="AMI175" s="1"/>
      <c r="AMJ175" s="1"/>
    </row>
    <row r="176" s="80" customFormat="true" ht="13.8" hidden="false" customHeight="false" outlineLevel="0" collapsed="false">
      <c r="AMH176" s="1"/>
      <c r="AMI176" s="1"/>
      <c r="AMJ176" s="1"/>
    </row>
    <row r="177" s="80" customFormat="true" ht="13.8" hidden="false" customHeight="false" outlineLevel="0" collapsed="false">
      <c r="AMH177" s="1"/>
      <c r="AMI177" s="1"/>
      <c r="AMJ177" s="1"/>
    </row>
    <row r="178" s="80" customFormat="true" ht="13.8" hidden="false" customHeight="false" outlineLevel="0" collapsed="false">
      <c r="AMH178" s="1"/>
      <c r="AMI178" s="1"/>
      <c r="AMJ178" s="1"/>
    </row>
    <row r="179" s="80" customFormat="true" ht="13.8" hidden="false" customHeight="false" outlineLevel="0" collapsed="false">
      <c r="AMH179" s="1"/>
      <c r="AMI179" s="1"/>
      <c r="AMJ179" s="1"/>
    </row>
    <row r="180" s="80" customFormat="true" ht="13.8" hidden="false" customHeight="false" outlineLevel="0" collapsed="false">
      <c r="AMH180" s="1"/>
      <c r="AMI180" s="1"/>
      <c r="AMJ180" s="1"/>
    </row>
    <row r="181" s="80" customFormat="true" ht="13.8" hidden="false" customHeight="false" outlineLevel="0" collapsed="false">
      <c r="AMH181" s="1"/>
      <c r="AMI181" s="1"/>
      <c r="AMJ181" s="1"/>
    </row>
    <row r="182" s="80" customFormat="true" ht="13.8" hidden="false" customHeight="false" outlineLevel="0" collapsed="false">
      <c r="AMH182" s="1"/>
      <c r="AMI182" s="1"/>
      <c r="AMJ182" s="1"/>
    </row>
    <row r="183" s="80" customFormat="true" ht="13.8" hidden="false" customHeight="false" outlineLevel="0" collapsed="false">
      <c r="AMH183" s="1"/>
      <c r="AMI183" s="1"/>
      <c r="AMJ183" s="1"/>
    </row>
    <row r="184" s="80" customFormat="true" ht="13.8" hidden="false" customHeight="false" outlineLevel="0" collapsed="false">
      <c r="AMH184" s="1"/>
      <c r="AMI184" s="1"/>
      <c r="AMJ184" s="1"/>
    </row>
    <row r="185" s="80" customFormat="true" ht="13.8" hidden="false" customHeight="false" outlineLevel="0" collapsed="false">
      <c r="AMH185" s="1"/>
      <c r="AMI185" s="1"/>
      <c r="AMJ185" s="1"/>
    </row>
    <row r="186" s="80" customFormat="true" ht="13.8" hidden="false" customHeight="false" outlineLevel="0" collapsed="false">
      <c r="AMH186" s="1"/>
      <c r="AMI186" s="1"/>
      <c r="AMJ186" s="1"/>
    </row>
    <row r="187" s="80" customFormat="true" ht="13.8" hidden="false" customHeight="false" outlineLevel="0" collapsed="false">
      <c r="AMH187" s="1"/>
      <c r="AMI187" s="1"/>
      <c r="AMJ187" s="1"/>
    </row>
    <row r="188" s="80" customFormat="true" ht="13.8" hidden="false" customHeight="false" outlineLevel="0" collapsed="false">
      <c r="AMH188" s="1"/>
      <c r="AMI188" s="1"/>
      <c r="AMJ188" s="1"/>
    </row>
    <row r="189" s="80" customFormat="true" ht="13.8" hidden="false" customHeight="false" outlineLevel="0" collapsed="false">
      <c r="AMH189" s="1"/>
      <c r="AMI189" s="1"/>
      <c r="AMJ189" s="1"/>
    </row>
    <row r="190" s="80" customFormat="true" ht="13.8" hidden="false" customHeight="false" outlineLevel="0" collapsed="false">
      <c r="AMH190" s="1"/>
      <c r="AMI190" s="1"/>
      <c r="AMJ190" s="1"/>
    </row>
    <row r="191" s="80" customFormat="true" ht="13.8" hidden="false" customHeight="false" outlineLevel="0" collapsed="false">
      <c r="AMH191" s="1"/>
      <c r="AMI191" s="1"/>
      <c r="AMJ191" s="1"/>
    </row>
    <row r="192" s="80" customFormat="true" ht="13.8" hidden="false" customHeight="false" outlineLevel="0" collapsed="false">
      <c r="AMH192" s="1"/>
      <c r="AMI192" s="1"/>
      <c r="AMJ192" s="1"/>
    </row>
    <row r="193" s="80" customFormat="true" ht="13.8" hidden="false" customHeight="false" outlineLevel="0" collapsed="false">
      <c r="AMH193" s="1"/>
      <c r="AMI193" s="1"/>
      <c r="AMJ193" s="1"/>
    </row>
    <row r="194" s="80" customFormat="true" ht="13.8" hidden="false" customHeight="false" outlineLevel="0" collapsed="false">
      <c r="AMH194" s="1"/>
      <c r="AMI194" s="1"/>
      <c r="AMJ194" s="1"/>
    </row>
    <row r="195" s="80" customFormat="true" ht="13.8" hidden="false" customHeight="false" outlineLevel="0" collapsed="false">
      <c r="AMH195" s="1"/>
      <c r="AMI195" s="1"/>
      <c r="AMJ195" s="1"/>
    </row>
    <row r="196" s="80" customFormat="true" ht="13.8" hidden="false" customHeight="false" outlineLevel="0" collapsed="false">
      <c r="AMH196" s="1"/>
      <c r="AMI196" s="1"/>
      <c r="AMJ196" s="1"/>
    </row>
    <row r="197" s="80" customFormat="true" ht="13.8" hidden="false" customHeight="false" outlineLevel="0" collapsed="false">
      <c r="AMH197" s="1"/>
      <c r="AMI197" s="1"/>
      <c r="AMJ197" s="1"/>
    </row>
    <row r="198" s="80" customFormat="true" ht="13.8" hidden="false" customHeight="false" outlineLevel="0" collapsed="false">
      <c r="AMH198" s="1"/>
      <c r="AMI198" s="1"/>
      <c r="AMJ198" s="1"/>
    </row>
    <row r="199" s="80" customFormat="true" ht="13.8" hidden="false" customHeight="false" outlineLevel="0" collapsed="false">
      <c r="AMH199" s="1"/>
      <c r="AMI199" s="1"/>
      <c r="AMJ199" s="1"/>
    </row>
    <row r="200" s="80" customFormat="true" ht="13.8" hidden="false" customHeight="false" outlineLevel="0" collapsed="false">
      <c r="AMH200" s="1"/>
      <c r="AMI200" s="1"/>
      <c r="AMJ200" s="1"/>
    </row>
    <row r="201" s="80" customFormat="true" ht="13.8" hidden="false" customHeight="false" outlineLevel="0" collapsed="false">
      <c r="AMH201" s="1"/>
      <c r="AMI201" s="1"/>
      <c r="AMJ201" s="1"/>
    </row>
    <row r="202" s="80" customFormat="true" ht="13.8" hidden="false" customHeight="false" outlineLevel="0" collapsed="false">
      <c r="AMH202" s="1"/>
      <c r="AMI202" s="1"/>
      <c r="AMJ202" s="1"/>
    </row>
    <row r="203" s="80" customFormat="true" ht="13.8" hidden="false" customHeight="false" outlineLevel="0" collapsed="false">
      <c r="AMH203" s="1"/>
      <c r="AMI203" s="1"/>
      <c r="AMJ203" s="1"/>
    </row>
    <row r="204" s="80" customFormat="true" ht="13.8" hidden="false" customHeight="false" outlineLevel="0" collapsed="false">
      <c r="AMH204" s="1"/>
      <c r="AMI204" s="1"/>
      <c r="AMJ204" s="1"/>
    </row>
    <row r="205" s="80" customFormat="true" ht="13.8" hidden="false" customHeight="false" outlineLevel="0" collapsed="false">
      <c r="AMH205" s="1"/>
      <c r="AMI205" s="1"/>
      <c r="AMJ205" s="1"/>
    </row>
    <row r="206" s="80" customFormat="true" ht="13.8" hidden="false" customHeight="false" outlineLevel="0" collapsed="false">
      <c r="AMH206" s="1"/>
      <c r="AMI206" s="1"/>
      <c r="AMJ206" s="1"/>
    </row>
    <row r="207" s="80" customFormat="true" ht="13.8" hidden="false" customHeight="false" outlineLevel="0" collapsed="false">
      <c r="AMH207" s="1"/>
      <c r="AMI207" s="1"/>
      <c r="AMJ207" s="1"/>
    </row>
    <row r="208" s="80" customFormat="true" ht="13.8" hidden="false" customHeight="false" outlineLevel="0" collapsed="false">
      <c r="AMH208" s="1"/>
      <c r="AMI208" s="1"/>
      <c r="AMJ208" s="1"/>
    </row>
    <row r="209" s="80" customFormat="true" ht="13.8" hidden="false" customHeight="false" outlineLevel="0" collapsed="false">
      <c r="AMH209" s="1"/>
      <c r="AMI209" s="1"/>
      <c r="AMJ209" s="1"/>
    </row>
    <row r="210" s="80" customFormat="true" ht="13.8" hidden="false" customHeight="false" outlineLevel="0" collapsed="false">
      <c r="AMH210" s="1"/>
      <c r="AMI210" s="1"/>
      <c r="AMJ210" s="1"/>
    </row>
    <row r="211" s="80" customFormat="true" ht="13.8" hidden="false" customHeight="false" outlineLevel="0" collapsed="false">
      <c r="AMH211" s="1"/>
      <c r="AMI211" s="1"/>
      <c r="AMJ211" s="1"/>
    </row>
    <row r="212" s="80" customFormat="true" ht="13.8" hidden="false" customHeight="false" outlineLevel="0" collapsed="false">
      <c r="AMH212" s="1"/>
      <c r="AMI212" s="1"/>
      <c r="AMJ212" s="1"/>
    </row>
    <row r="213" s="80" customFormat="true" ht="13.8" hidden="false" customHeight="false" outlineLevel="0" collapsed="false">
      <c r="AMH213" s="1"/>
      <c r="AMI213" s="1"/>
      <c r="AMJ213" s="1"/>
    </row>
    <row r="214" s="80" customFormat="true" ht="13.8" hidden="false" customHeight="false" outlineLevel="0" collapsed="false">
      <c r="AMH214" s="1"/>
      <c r="AMI214" s="1"/>
      <c r="AMJ214" s="1"/>
    </row>
    <row r="215" s="80" customFormat="true" ht="13.8" hidden="false" customHeight="false" outlineLevel="0" collapsed="false">
      <c r="AMH215" s="1"/>
      <c r="AMI215" s="1"/>
      <c r="AMJ215" s="1"/>
    </row>
    <row r="216" s="80" customFormat="true" ht="13.8" hidden="false" customHeight="false" outlineLevel="0" collapsed="false">
      <c r="AMH216" s="1"/>
      <c r="AMI216" s="1"/>
      <c r="AMJ216" s="1"/>
    </row>
    <row r="217" s="80" customFormat="true" ht="13.8" hidden="false" customHeight="false" outlineLevel="0" collapsed="false">
      <c r="AMH217" s="1"/>
      <c r="AMI217" s="1"/>
      <c r="AMJ217" s="1"/>
    </row>
    <row r="218" s="80" customFormat="true" ht="13.8" hidden="false" customHeight="false" outlineLevel="0" collapsed="false">
      <c r="AMH218" s="1"/>
      <c r="AMI218" s="1"/>
      <c r="AMJ218" s="1"/>
    </row>
    <row r="219" s="80" customFormat="true" ht="13.8" hidden="false" customHeight="false" outlineLevel="0" collapsed="false">
      <c r="AMH219" s="1"/>
      <c r="AMI219" s="1"/>
      <c r="AMJ219" s="1"/>
    </row>
    <row r="220" s="80" customFormat="true" ht="13.8" hidden="false" customHeight="false" outlineLevel="0" collapsed="false">
      <c r="AMH220" s="1"/>
      <c r="AMI220" s="1"/>
      <c r="AMJ220" s="1"/>
    </row>
    <row r="221" s="80" customFormat="true" ht="13.8" hidden="false" customHeight="false" outlineLevel="0" collapsed="false">
      <c r="AMH221" s="1"/>
      <c r="AMI221" s="1"/>
      <c r="AMJ221" s="1"/>
    </row>
    <row r="222" s="80" customFormat="true" ht="13.8" hidden="false" customHeight="false" outlineLevel="0" collapsed="false">
      <c r="AMH222" s="1"/>
      <c r="AMI222" s="1"/>
      <c r="AMJ222" s="1"/>
    </row>
    <row r="223" s="80" customFormat="true" ht="13.8" hidden="false" customHeight="false" outlineLevel="0" collapsed="false">
      <c r="AMH223" s="1"/>
      <c r="AMI223" s="1"/>
      <c r="AMJ223" s="1"/>
    </row>
    <row r="224" s="80" customFormat="true" ht="13.8" hidden="false" customHeight="false" outlineLevel="0" collapsed="false">
      <c r="AMH224" s="1"/>
      <c r="AMI224" s="1"/>
      <c r="AMJ224" s="1"/>
    </row>
    <row r="225" s="80" customFormat="true" ht="13.8" hidden="false" customHeight="false" outlineLevel="0" collapsed="false">
      <c r="AMH225" s="1"/>
      <c r="AMI225" s="1"/>
      <c r="AMJ225" s="1"/>
    </row>
    <row r="226" s="80" customFormat="true" ht="13.8" hidden="false" customHeight="false" outlineLevel="0" collapsed="false">
      <c r="AMH226" s="1"/>
      <c r="AMI226" s="1"/>
      <c r="AMJ226" s="1"/>
    </row>
    <row r="227" s="80" customFormat="true" ht="13.8" hidden="false" customHeight="false" outlineLevel="0" collapsed="false">
      <c r="AMH227" s="1"/>
      <c r="AMI227" s="1"/>
      <c r="AMJ227" s="1"/>
    </row>
    <row r="228" s="80" customFormat="true" ht="13.8" hidden="false" customHeight="false" outlineLevel="0" collapsed="false">
      <c r="AMH228" s="1"/>
      <c r="AMI228" s="1"/>
      <c r="AMJ228" s="1"/>
    </row>
    <row r="229" s="80" customFormat="true" ht="13.8" hidden="false" customHeight="false" outlineLevel="0" collapsed="false">
      <c r="AMH229" s="1"/>
      <c r="AMI229" s="1"/>
      <c r="AMJ229" s="1"/>
    </row>
    <row r="230" s="80" customFormat="true" ht="13.8" hidden="false" customHeight="false" outlineLevel="0" collapsed="false">
      <c r="AMH230" s="1"/>
      <c r="AMI230" s="1"/>
      <c r="AMJ230" s="1"/>
    </row>
    <row r="231" s="80" customFormat="true" ht="13.8" hidden="false" customHeight="false" outlineLevel="0" collapsed="false">
      <c r="AMH231" s="1"/>
      <c r="AMI231" s="1"/>
      <c r="AMJ231" s="1"/>
    </row>
    <row r="232" s="80" customFormat="true" ht="13.8" hidden="false" customHeight="false" outlineLevel="0" collapsed="false">
      <c r="AMH232" s="1"/>
      <c r="AMI232" s="1"/>
      <c r="AMJ232" s="1"/>
    </row>
    <row r="233" s="80" customFormat="true" ht="13.8" hidden="false" customHeight="false" outlineLevel="0" collapsed="false">
      <c r="AMH233" s="1"/>
      <c r="AMI233" s="1"/>
      <c r="AMJ233" s="1"/>
    </row>
    <row r="234" s="80" customFormat="true" ht="13.8" hidden="false" customHeight="false" outlineLevel="0" collapsed="false">
      <c r="AMH234" s="1"/>
      <c r="AMI234" s="1"/>
      <c r="AMJ234" s="1"/>
    </row>
    <row r="235" s="80" customFormat="true" ht="13.8" hidden="false" customHeight="false" outlineLevel="0" collapsed="false">
      <c r="AMH235" s="1"/>
      <c r="AMI235" s="1"/>
      <c r="AMJ235" s="1"/>
    </row>
    <row r="236" s="80" customFormat="true" ht="13.8" hidden="false" customHeight="false" outlineLevel="0" collapsed="false">
      <c r="AMH236" s="1"/>
      <c r="AMI236" s="1"/>
      <c r="AMJ236" s="1"/>
    </row>
    <row r="237" s="80" customFormat="true" ht="13.8" hidden="false" customHeight="false" outlineLevel="0" collapsed="false">
      <c r="AMH237" s="1"/>
      <c r="AMI237" s="1"/>
      <c r="AMJ237" s="1"/>
    </row>
    <row r="238" s="80" customFormat="true" ht="13.8" hidden="false" customHeight="false" outlineLevel="0" collapsed="false">
      <c r="AMH238" s="1"/>
      <c r="AMI238" s="1"/>
      <c r="AMJ238" s="1"/>
    </row>
    <row r="239" s="80" customFormat="true" ht="13.8" hidden="false" customHeight="false" outlineLevel="0" collapsed="false">
      <c r="AMH239" s="1"/>
      <c r="AMI239" s="1"/>
      <c r="AMJ239" s="1"/>
    </row>
    <row r="240" s="80" customFormat="true" ht="13.8" hidden="false" customHeight="false" outlineLevel="0" collapsed="false">
      <c r="AMH240" s="1"/>
      <c r="AMI240" s="1"/>
      <c r="AMJ240" s="1"/>
    </row>
    <row r="241" s="80" customFormat="true" ht="13.8" hidden="false" customHeight="false" outlineLevel="0" collapsed="false">
      <c r="AMH241" s="1"/>
      <c r="AMI241" s="1"/>
      <c r="AMJ241" s="1"/>
    </row>
    <row r="242" s="80" customFormat="true" ht="13.8" hidden="false" customHeight="false" outlineLevel="0" collapsed="false">
      <c r="AMH242" s="1"/>
      <c r="AMI242" s="1"/>
      <c r="AMJ242" s="1"/>
    </row>
    <row r="243" s="80" customFormat="true" ht="13.8" hidden="false" customHeight="false" outlineLevel="0" collapsed="false">
      <c r="AMH243" s="1"/>
      <c r="AMI243" s="1"/>
      <c r="AMJ243" s="1"/>
    </row>
    <row r="244" s="80" customFormat="true" ht="13.8" hidden="false" customHeight="false" outlineLevel="0" collapsed="false">
      <c r="AMH244" s="1"/>
      <c r="AMI244" s="1"/>
      <c r="AMJ244" s="1"/>
    </row>
    <row r="245" s="80" customFormat="true" ht="13.8" hidden="false" customHeight="false" outlineLevel="0" collapsed="false">
      <c r="AMH245" s="1"/>
      <c r="AMI245" s="1"/>
      <c r="AMJ245" s="1"/>
    </row>
    <row r="246" s="80" customFormat="true" ht="13.8" hidden="false" customHeight="false" outlineLevel="0" collapsed="false">
      <c r="AMH246" s="1"/>
      <c r="AMI246" s="1"/>
      <c r="AMJ246" s="1"/>
    </row>
    <row r="247" s="80" customFormat="true" ht="13.8" hidden="false" customHeight="false" outlineLevel="0" collapsed="false">
      <c r="AMH247" s="1"/>
      <c r="AMI247" s="1"/>
      <c r="AMJ247" s="1"/>
    </row>
    <row r="248" s="80" customFormat="true" ht="13.8" hidden="false" customHeight="false" outlineLevel="0" collapsed="false">
      <c r="AMH248" s="1"/>
      <c r="AMI248" s="1"/>
      <c r="AMJ248" s="1"/>
    </row>
    <row r="249" s="80" customFormat="true" ht="13.8" hidden="false" customHeight="false" outlineLevel="0" collapsed="false">
      <c r="AMH249" s="1"/>
      <c r="AMI249" s="1"/>
      <c r="AMJ249" s="1"/>
    </row>
    <row r="250" s="80" customFormat="true" ht="13.8" hidden="false" customHeight="false" outlineLevel="0" collapsed="false">
      <c r="AMH250" s="1"/>
      <c r="AMI250" s="1"/>
      <c r="AMJ250" s="1"/>
    </row>
    <row r="251" s="80" customFormat="true" ht="13.8" hidden="false" customHeight="false" outlineLevel="0" collapsed="false">
      <c r="AMH251" s="1"/>
      <c r="AMI251" s="1"/>
      <c r="AMJ251" s="1"/>
    </row>
    <row r="252" s="80" customFormat="true" ht="13.8" hidden="false" customHeight="false" outlineLevel="0" collapsed="false">
      <c r="AMH252" s="1"/>
      <c r="AMI252" s="1"/>
      <c r="AMJ252" s="1"/>
    </row>
    <row r="253" s="80" customFormat="true" ht="13.8" hidden="false" customHeight="false" outlineLevel="0" collapsed="false">
      <c r="AMH253" s="1"/>
      <c r="AMI253" s="1"/>
      <c r="AMJ253" s="1"/>
    </row>
    <row r="254" s="80" customFormat="true" ht="13.8" hidden="false" customHeight="false" outlineLevel="0" collapsed="false">
      <c r="AMH254" s="1"/>
      <c r="AMI254" s="1"/>
      <c r="AMJ254" s="1"/>
    </row>
    <row r="255" s="80" customFormat="true" ht="13.8" hidden="false" customHeight="false" outlineLevel="0" collapsed="false">
      <c r="AMH255" s="1"/>
      <c r="AMI255" s="1"/>
      <c r="AMJ255" s="1"/>
    </row>
    <row r="256" s="80" customFormat="true" ht="13.8" hidden="false" customHeight="false" outlineLevel="0" collapsed="false">
      <c r="AMH256" s="1"/>
      <c r="AMI256" s="1"/>
      <c r="AMJ256" s="1"/>
    </row>
    <row r="257" s="80" customFormat="true" ht="13.8" hidden="false" customHeight="false" outlineLevel="0" collapsed="false">
      <c r="AMH257" s="1"/>
      <c r="AMI257" s="1"/>
      <c r="AMJ257" s="1"/>
    </row>
    <row r="258" s="80" customFormat="true" ht="13.8" hidden="false" customHeight="false" outlineLevel="0" collapsed="false">
      <c r="AMH258" s="1"/>
      <c r="AMI258" s="1"/>
      <c r="AMJ258" s="1"/>
    </row>
    <row r="259" s="80" customFormat="true" ht="13.8" hidden="false" customHeight="false" outlineLevel="0" collapsed="false">
      <c r="AMH259" s="1"/>
      <c r="AMI259" s="1"/>
      <c r="AMJ259" s="1"/>
    </row>
    <row r="260" s="80" customFormat="true" ht="13.8" hidden="false" customHeight="false" outlineLevel="0" collapsed="false">
      <c r="AMH260" s="1"/>
      <c r="AMI260" s="1"/>
      <c r="AMJ260" s="1"/>
    </row>
    <row r="261" s="80" customFormat="true" ht="13.8" hidden="false" customHeight="false" outlineLevel="0" collapsed="false">
      <c r="AMH261" s="1"/>
      <c r="AMI261" s="1"/>
      <c r="AMJ261" s="1"/>
    </row>
    <row r="262" s="80" customFormat="true" ht="13.8" hidden="false" customHeight="false" outlineLevel="0" collapsed="false">
      <c r="AMH262" s="1"/>
      <c r="AMI262" s="1"/>
      <c r="AMJ262" s="1"/>
    </row>
    <row r="263" s="80" customFormat="true" ht="13.8" hidden="false" customHeight="false" outlineLevel="0" collapsed="false">
      <c r="AMH263" s="1"/>
      <c r="AMI263" s="1"/>
      <c r="AMJ263" s="1"/>
    </row>
    <row r="264" s="80" customFormat="true" ht="13.8" hidden="false" customHeight="false" outlineLevel="0" collapsed="false">
      <c r="AMH264" s="1"/>
      <c r="AMI264" s="1"/>
      <c r="AMJ264" s="1"/>
    </row>
    <row r="265" s="80" customFormat="true" ht="13.8" hidden="false" customHeight="false" outlineLevel="0" collapsed="false">
      <c r="AMH265" s="1"/>
      <c r="AMI265" s="1"/>
      <c r="AMJ265" s="1"/>
    </row>
    <row r="266" s="80" customFormat="true" ht="13.8" hidden="false" customHeight="false" outlineLevel="0" collapsed="false">
      <c r="AMH266" s="1"/>
      <c r="AMI266" s="1"/>
      <c r="AMJ266" s="1"/>
    </row>
    <row r="267" s="80" customFormat="true" ht="13.8" hidden="false" customHeight="false" outlineLevel="0" collapsed="false">
      <c r="AMH267" s="1"/>
      <c r="AMI267" s="1"/>
      <c r="AMJ267" s="1"/>
    </row>
    <row r="268" s="80" customFormat="true" ht="13.8" hidden="false" customHeight="false" outlineLevel="0" collapsed="false">
      <c r="AMH268" s="1"/>
      <c r="AMI268" s="1"/>
      <c r="AMJ268" s="1"/>
    </row>
    <row r="269" s="80" customFormat="true" ht="13.8" hidden="false" customHeight="false" outlineLevel="0" collapsed="false">
      <c r="AMH269" s="1"/>
      <c r="AMI269" s="1"/>
      <c r="AMJ269" s="1"/>
    </row>
    <row r="270" s="80" customFormat="true" ht="13.8" hidden="false" customHeight="false" outlineLevel="0" collapsed="false">
      <c r="AMH270" s="1"/>
      <c r="AMI270" s="1"/>
      <c r="AMJ270" s="1"/>
    </row>
    <row r="271" s="80" customFormat="true" ht="13.8" hidden="false" customHeight="false" outlineLevel="0" collapsed="false">
      <c r="AMH271" s="1"/>
      <c r="AMI271" s="1"/>
      <c r="AMJ271" s="1"/>
    </row>
    <row r="272" s="80" customFormat="true" ht="13.8" hidden="false" customHeight="false" outlineLevel="0" collapsed="false">
      <c r="AMH272" s="1"/>
      <c r="AMI272" s="1"/>
      <c r="AMJ272" s="1"/>
    </row>
    <row r="273" s="80" customFormat="true" ht="13.8" hidden="false" customHeight="false" outlineLevel="0" collapsed="false">
      <c r="AMH273" s="1"/>
      <c r="AMI273" s="1"/>
      <c r="AMJ273" s="1"/>
    </row>
    <row r="274" s="80" customFormat="true" ht="13.8" hidden="false" customHeight="false" outlineLevel="0" collapsed="false">
      <c r="AMH274" s="1"/>
      <c r="AMI274" s="1"/>
      <c r="AMJ274" s="1"/>
    </row>
    <row r="275" s="80" customFormat="true" ht="13.8" hidden="false" customHeight="false" outlineLevel="0" collapsed="false">
      <c r="AMH275" s="1"/>
      <c r="AMI275" s="1"/>
      <c r="AMJ275" s="1"/>
    </row>
    <row r="276" s="80" customFormat="true" ht="13.8" hidden="false" customHeight="false" outlineLevel="0" collapsed="false">
      <c r="AMH276" s="1"/>
      <c r="AMI276" s="1"/>
      <c r="AMJ276" s="1"/>
    </row>
    <row r="277" s="80" customFormat="true" ht="13.8" hidden="false" customHeight="false" outlineLevel="0" collapsed="false">
      <c r="AMH277" s="1"/>
      <c r="AMI277" s="1"/>
      <c r="AMJ277" s="1"/>
    </row>
    <row r="278" s="80" customFormat="true" ht="13.8" hidden="false" customHeight="false" outlineLevel="0" collapsed="false">
      <c r="AMH278" s="1"/>
      <c r="AMI278" s="1"/>
      <c r="AMJ278" s="1"/>
    </row>
    <row r="279" s="80" customFormat="true" ht="13.8" hidden="false" customHeight="false" outlineLevel="0" collapsed="false">
      <c r="AMH279" s="1"/>
      <c r="AMI279" s="1"/>
      <c r="AMJ279" s="1"/>
    </row>
    <row r="280" s="80" customFormat="true" ht="13.8" hidden="false" customHeight="false" outlineLevel="0" collapsed="false">
      <c r="AMH280" s="1"/>
      <c r="AMI280" s="1"/>
      <c r="AMJ280" s="1"/>
    </row>
    <row r="281" s="80" customFormat="true" ht="13.8" hidden="false" customHeight="false" outlineLevel="0" collapsed="false">
      <c r="AMH281" s="1"/>
      <c r="AMI281" s="1"/>
      <c r="AMJ281" s="1"/>
    </row>
    <row r="282" s="80" customFormat="true" ht="13.8" hidden="false" customHeight="false" outlineLevel="0" collapsed="false">
      <c r="AMH282" s="1"/>
      <c r="AMI282" s="1"/>
      <c r="AMJ282" s="1"/>
    </row>
    <row r="283" s="80" customFormat="true" ht="13.8" hidden="false" customHeight="false" outlineLevel="0" collapsed="false">
      <c r="AMH283" s="1"/>
      <c r="AMI283" s="1"/>
      <c r="AMJ283" s="1"/>
    </row>
    <row r="284" s="80" customFormat="true" ht="13.8" hidden="false" customHeight="false" outlineLevel="0" collapsed="false">
      <c r="AMH284" s="1"/>
      <c r="AMI284" s="1"/>
      <c r="AMJ284" s="1"/>
    </row>
    <row r="285" s="80" customFormat="true" ht="13.8" hidden="false" customHeight="false" outlineLevel="0" collapsed="false">
      <c r="AMH285" s="1"/>
      <c r="AMI285" s="1"/>
      <c r="AMJ285" s="1"/>
    </row>
    <row r="286" s="80" customFormat="true" ht="13.8" hidden="false" customHeight="false" outlineLevel="0" collapsed="false">
      <c r="AMH286" s="1"/>
      <c r="AMI286" s="1"/>
      <c r="AMJ286" s="1"/>
    </row>
    <row r="287" s="80" customFormat="true" ht="13.8" hidden="false" customHeight="false" outlineLevel="0" collapsed="false">
      <c r="AMH287" s="1"/>
      <c r="AMI287" s="1"/>
      <c r="AMJ287" s="1"/>
    </row>
    <row r="288" s="80" customFormat="true" ht="13.8" hidden="false" customHeight="false" outlineLevel="0" collapsed="false">
      <c r="AMH288" s="1"/>
      <c r="AMI288" s="1"/>
      <c r="AMJ288" s="1"/>
    </row>
    <row r="289" s="80" customFormat="true" ht="13.8" hidden="false" customHeight="false" outlineLevel="0" collapsed="false">
      <c r="AMH289" s="1"/>
      <c r="AMI289" s="1"/>
      <c r="AMJ289" s="1"/>
    </row>
    <row r="290" s="80" customFormat="true" ht="13.8" hidden="false" customHeight="false" outlineLevel="0" collapsed="false">
      <c r="AMH290" s="1"/>
      <c r="AMI290" s="1"/>
      <c r="AMJ290" s="1"/>
    </row>
    <row r="291" s="80" customFormat="true" ht="13.8" hidden="false" customHeight="false" outlineLevel="0" collapsed="false">
      <c r="AMH291" s="1"/>
      <c r="AMI291" s="1"/>
      <c r="AMJ291" s="1"/>
    </row>
    <row r="292" s="80" customFormat="true" ht="13.8" hidden="false" customHeight="false" outlineLevel="0" collapsed="false">
      <c r="AMH292" s="1"/>
      <c r="AMI292" s="1"/>
      <c r="AMJ292" s="1"/>
    </row>
    <row r="293" s="80" customFormat="true" ht="13.8" hidden="false" customHeight="false" outlineLevel="0" collapsed="false">
      <c r="AMH293" s="1"/>
      <c r="AMI293" s="1"/>
      <c r="AMJ293" s="1"/>
    </row>
    <row r="294" s="80" customFormat="true" ht="13.8" hidden="false" customHeight="false" outlineLevel="0" collapsed="false">
      <c r="AMH294" s="1"/>
      <c r="AMI294" s="1"/>
      <c r="AMJ294" s="1"/>
    </row>
    <row r="295" s="80" customFormat="true" ht="13.8" hidden="false" customHeight="false" outlineLevel="0" collapsed="false">
      <c r="AMH295" s="1"/>
      <c r="AMI295" s="1"/>
      <c r="AMJ295" s="1"/>
    </row>
    <row r="296" s="80" customFormat="true" ht="13.8" hidden="false" customHeight="false" outlineLevel="0" collapsed="false">
      <c r="AMH296" s="1"/>
      <c r="AMI296" s="1"/>
      <c r="AMJ296" s="1"/>
    </row>
    <row r="297" s="80" customFormat="true" ht="13.8" hidden="false" customHeight="false" outlineLevel="0" collapsed="false">
      <c r="AMH297" s="1"/>
      <c r="AMI297" s="1"/>
      <c r="AMJ297" s="1"/>
    </row>
    <row r="298" s="80" customFormat="true" ht="13.8" hidden="false" customHeight="false" outlineLevel="0" collapsed="false">
      <c r="AMH298" s="1"/>
      <c r="AMI298" s="1"/>
      <c r="AMJ298" s="1"/>
    </row>
    <row r="299" s="80" customFormat="true" ht="13.8" hidden="false" customHeight="false" outlineLevel="0" collapsed="false">
      <c r="AMH299" s="1"/>
      <c r="AMI299" s="1"/>
      <c r="AMJ299" s="1"/>
    </row>
    <row r="300" s="80" customFormat="true" ht="13.8" hidden="false" customHeight="false" outlineLevel="0" collapsed="false">
      <c r="AMH300" s="1"/>
      <c r="AMI300" s="1"/>
      <c r="AMJ300" s="1"/>
    </row>
    <row r="301" s="80" customFormat="true" ht="13.8" hidden="false" customHeight="false" outlineLevel="0" collapsed="false">
      <c r="AMH301" s="1"/>
      <c r="AMI301" s="1"/>
      <c r="AMJ301" s="1"/>
    </row>
    <row r="302" s="80" customFormat="true" ht="13.8" hidden="false" customHeight="false" outlineLevel="0" collapsed="false">
      <c r="AMH302" s="1"/>
      <c r="AMI302" s="1"/>
      <c r="AMJ302" s="1"/>
    </row>
    <row r="303" s="80" customFormat="true" ht="13.8" hidden="false" customHeight="false" outlineLevel="0" collapsed="false">
      <c r="AMH303" s="1"/>
      <c r="AMI303" s="1"/>
      <c r="AMJ303" s="1"/>
    </row>
    <row r="304" s="80" customFormat="true" ht="13.8" hidden="false" customHeight="false" outlineLevel="0" collapsed="false">
      <c r="AMH304" s="1"/>
      <c r="AMI304" s="1"/>
      <c r="AMJ304" s="1"/>
    </row>
    <row r="305" s="80" customFormat="true" ht="13.8" hidden="false" customHeight="false" outlineLevel="0" collapsed="false">
      <c r="AMH305" s="1"/>
      <c r="AMI305" s="1"/>
      <c r="AMJ305" s="1"/>
    </row>
    <row r="306" s="80" customFormat="true" ht="13.8" hidden="false" customHeight="false" outlineLevel="0" collapsed="false">
      <c r="AMH306" s="1"/>
      <c r="AMI306" s="1"/>
      <c r="AMJ306" s="1"/>
    </row>
    <row r="307" s="80" customFormat="true" ht="13.8" hidden="false" customHeight="false" outlineLevel="0" collapsed="false">
      <c r="AMH307" s="1"/>
      <c r="AMI307" s="1"/>
      <c r="AMJ307" s="1"/>
    </row>
    <row r="308" s="80" customFormat="true" ht="13.8" hidden="false" customHeight="false" outlineLevel="0" collapsed="false">
      <c r="AMH308" s="1"/>
      <c r="AMI308" s="1"/>
      <c r="AMJ308" s="1"/>
    </row>
    <row r="309" s="80" customFormat="true" ht="13.8" hidden="false" customHeight="false" outlineLevel="0" collapsed="false">
      <c r="AMH309" s="1"/>
      <c r="AMI309" s="1"/>
      <c r="AMJ309" s="1"/>
    </row>
    <row r="310" s="80" customFormat="true" ht="13.8" hidden="false" customHeight="false" outlineLevel="0" collapsed="false">
      <c r="AMH310" s="1"/>
      <c r="AMI310" s="1"/>
      <c r="AMJ310" s="1"/>
    </row>
    <row r="311" s="80" customFormat="true" ht="13.8" hidden="false" customHeight="false" outlineLevel="0" collapsed="false">
      <c r="AMH311" s="1"/>
      <c r="AMI311" s="1"/>
      <c r="AMJ311" s="1"/>
    </row>
    <row r="312" s="80" customFormat="true" ht="13.8" hidden="false" customHeight="false" outlineLevel="0" collapsed="false">
      <c r="AMH312" s="1"/>
      <c r="AMI312" s="1"/>
      <c r="AMJ312" s="1"/>
    </row>
    <row r="313" s="80" customFormat="true" ht="13.8" hidden="false" customHeight="false" outlineLevel="0" collapsed="false">
      <c r="AMH313" s="1"/>
      <c r="AMI313" s="1"/>
      <c r="AMJ313" s="1"/>
    </row>
    <row r="314" s="80" customFormat="true" ht="13.8" hidden="false" customHeight="false" outlineLevel="0" collapsed="false">
      <c r="AMH314" s="1"/>
      <c r="AMI314" s="1"/>
      <c r="AMJ314" s="1"/>
    </row>
    <row r="315" s="80" customFormat="true" ht="13.8" hidden="false" customHeight="false" outlineLevel="0" collapsed="false">
      <c r="AMH315" s="1"/>
      <c r="AMI315" s="1"/>
      <c r="AMJ315" s="1"/>
    </row>
    <row r="316" s="80" customFormat="true" ht="13.8" hidden="false" customHeight="false" outlineLevel="0" collapsed="false">
      <c r="AMH316" s="1"/>
      <c r="AMI316" s="1"/>
      <c r="AMJ316" s="1"/>
    </row>
    <row r="317" s="80" customFormat="true" ht="13.8" hidden="false" customHeight="false" outlineLevel="0" collapsed="false">
      <c r="AMH317" s="1"/>
      <c r="AMI317" s="1"/>
      <c r="AMJ317" s="1"/>
    </row>
    <row r="318" s="80" customFormat="true" ht="13.8" hidden="false" customHeight="false" outlineLevel="0" collapsed="false">
      <c r="AMH318" s="1"/>
      <c r="AMI318" s="1"/>
      <c r="AMJ318" s="1"/>
    </row>
    <row r="319" s="80" customFormat="true" ht="13.8" hidden="false" customHeight="false" outlineLevel="0" collapsed="false">
      <c r="AMH319" s="1"/>
      <c r="AMI319" s="1"/>
      <c r="AMJ319" s="1"/>
    </row>
    <row r="320" s="80" customFormat="true" ht="13.8" hidden="false" customHeight="false" outlineLevel="0" collapsed="false">
      <c r="AMH320" s="1"/>
      <c r="AMI320" s="1"/>
      <c r="AMJ320" s="1"/>
    </row>
    <row r="321" s="80" customFormat="true" ht="13.8" hidden="false" customHeight="false" outlineLevel="0" collapsed="false">
      <c r="AMH321" s="1"/>
      <c r="AMI321" s="1"/>
      <c r="AMJ321" s="1"/>
    </row>
    <row r="322" s="80" customFormat="true" ht="13.8" hidden="false" customHeight="false" outlineLevel="0" collapsed="false">
      <c r="AMH322" s="1"/>
      <c r="AMI322" s="1"/>
      <c r="AMJ322" s="1"/>
    </row>
    <row r="323" s="80" customFormat="true" ht="13.8" hidden="false" customHeight="false" outlineLevel="0" collapsed="false">
      <c r="AMH323" s="1"/>
      <c r="AMI323" s="1"/>
      <c r="AMJ323" s="1"/>
    </row>
    <row r="324" s="80" customFormat="true" ht="13.8" hidden="false" customHeight="false" outlineLevel="0" collapsed="false">
      <c r="AMH324" s="1"/>
      <c r="AMI324" s="1"/>
      <c r="AMJ324" s="1"/>
    </row>
    <row r="325" s="80" customFormat="true" ht="13.8" hidden="false" customHeight="false" outlineLevel="0" collapsed="false">
      <c r="AMH325" s="1"/>
      <c r="AMI325" s="1"/>
      <c r="AMJ325" s="1"/>
    </row>
    <row r="326" s="80" customFormat="true" ht="13.8" hidden="false" customHeight="false" outlineLevel="0" collapsed="false">
      <c r="AMH326" s="1"/>
      <c r="AMI326" s="1"/>
      <c r="AMJ326" s="1"/>
    </row>
    <row r="327" s="80" customFormat="true" ht="13.8" hidden="false" customHeight="false" outlineLevel="0" collapsed="false">
      <c r="AMH327" s="1"/>
      <c r="AMI327" s="1"/>
      <c r="AMJ327" s="1"/>
    </row>
    <row r="328" s="80" customFormat="true" ht="13.8" hidden="false" customHeight="false" outlineLevel="0" collapsed="false">
      <c r="AMH328" s="1"/>
      <c r="AMI328" s="1"/>
      <c r="AMJ328" s="1"/>
    </row>
  </sheetData>
  <mergeCells count="3">
    <mergeCell ref="A1:E1"/>
    <mergeCell ref="A2:E2"/>
    <mergeCell ref="A3:E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E26" activeCellId="0" sqref="E26"/>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19"/>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D22" activeCellId="0" sqref="D22"/>
    </sheetView>
  </sheetViews>
  <sheetFormatPr defaultColWidth="8.72265625" defaultRowHeight="13.8" zeroHeight="false" outlineLevelRow="0" outlineLevelCol="0"/>
  <cols>
    <col collapsed="false" customWidth="true" hidden="false" outlineLevel="0" max="1" min="1" style="1" width="8.14"/>
    <col collapsed="false" customWidth="true" hidden="false" outlineLevel="0" max="2" min="2" style="1" width="56.15"/>
    <col collapsed="false" customWidth="false" hidden="false" outlineLevel="0" max="3" min="3" style="1" width="8.71"/>
    <col collapsed="false" customWidth="true" hidden="false" outlineLevel="0" max="4" min="4" style="1" width="13.02"/>
    <col collapsed="false" customWidth="true" hidden="false" outlineLevel="0" max="5" min="5" style="1" width="38.14"/>
    <col collapsed="false" customWidth="false" hidden="false" outlineLevel="0" max="1024" min="6" style="1" width="8.71"/>
  </cols>
  <sheetData>
    <row r="1" customFormat="false" ht="13.8" hidden="false" customHeight="false" outlineLevel="0" collapsed="false">
      <c r="A1" s="83" t="s">
        <v>195</v>
      </c>
      <c r="B1" s="83"/>
      <c r="C1" s="83"/>
      <c r="D1" s="83"/>
      <c r="E1" s="83"/>
    </row>
    <row r="2" customFormat="false" ht="13.8" hidden="false" customHeight="false" outlineLevel="0" collapsed="false">
      <c r="A2" s="83" t="s">
        <v>196</v>
      </c>
      <c r="B2" s="83"/>
      <c r="C2" s="83"/>
      <c r="D2" s="83"/>
      <c r="E2" s="83"/>
    </row>
    <row r="3" customFormat="false" ht="13.8" hidden="false" customHeight="false" outlineLevel="0" collapsed="false">
      <c r="A3" s="87"/>
      <c r="B3" s="90" t="s">
        <v>11</v>
      </c>
      <c r="C3" s="91" t="s">
        <v>78</v>
      </c>
      <c r="D3" s="92" t="s">
        <v>79</v>
      </c>
      <c r="E3" s="86" t="s">
        <v>197</v>
      </c>
    </row>
    <row r="4" customFormat="false" ht="13.8" hidden="false" customHeight="false" outlineLevel="0" collapsed="false">
      <c r="A4" s="93"/>
      <c r="B4" s="94" t="s">
        <v>80</v>
      </c>
      <c r="C4" s="95"/>
      <c r="D4" s="95"/>
      <c r="E4" s="193" t="s">
        <v>198</v>
      </c>
    </row>
    <row r="5" customFormat="false" ht="13.8" hidden="false" customHeight="false" outlineLevel="0" collapsed="false">
      <c r="A5" s="83" t="n">
        <v>1</v>
      </c>
      <c r="B5" s="232" t="s">
        <v>81</v>
      </c>
      <c r="C5" s="83"/>
      <c r="D5" s="233" t="s">
        <v>31</v>
      </c>
      <c r="E5" s="232" t="s">
        <v>32</v>
      </c>
    </row>
    <row r="6" customFormat="false" ht="13.8" hidden="false" customHeight="false" outlineLevel="0" collapsed="false">
      <c r="A6" s="99"/>
      <c r="B6" s="100"/>
      <c r="C6" s="101"/>
      <c r="D6" s="102"/>
      <c r="E6" s="100" t="s">
        <v>82</v>
      </c>
    </row>
    <row r="7" customFormat="false" ht="13.8" hidden="false" customHeight="false" outlineLevel="0" collapsed="false">
      <c r="A7" s="103" t="s">
        <v>33</v>
      </c>
      <c r="B7" s="104" t="s">
        <v>83</v>
      </c>
      <c r="C7" s="105"/>
      <c r="D7" s="106" t="n">
        <v>2119.49</v>
      </c>
      <c r="E7" s="104" t="s">
        <v>186</v>
      </c>
    </row>
    <row r="8" customFormat="false" ht="13.8" hidden="false" customHeight="false" outlineLevel="0" collapsed="false">
      <c r="A8" s="194"/>
      <c r="B8" s="129"/>
      <c r="C8" s="195"/>
      <c r="D8" s="196"/>
      <c r="E8" s="129" t="str">
        <f aca="false">[1]RECEPCIONISTA!E8</f>
        <v>CCT da categoria MG 000308/2023</v>
      </c>
    </row>
    <row r="9" customFormat="false" ht="13.8" hidden="false" customHeight="false" outlineLevel="0" collapsed="false">
      <c r="A9" s="103" t="s">
        <v>36</v>
      </c>
      <c r="B9" s="104" t="s">
        <v>85</v>
      </c>
      <c r="C9" s="99"/>
      <c r="D9" s="102"/>
      <c r="E9" s="100"/>
    </row>
    <row r="10" customFormat="false" ht="13.8" hidden="false" customHeight="false" outlineLevel="0" collapsed="false">
      <c r="A10" s="197"/>
      <c r="B10" s="198"/>
      <c r="C10" s="199"/>
      <c r="D10" s="200"/>
      <c r="E10" s="198"/>
    </row>
    <row r="11" customFormat="false" ht="13.8" hidden="false" customHeight="false" outlineLevel="0" collapsed="false">
      <c r="A11" s="202"/>
      <c r="B11" s="114"/>
      <c r="C11" s="202"/>
      <c r="D11" s="203"/>
      <c r="E11" s="114"/>
    </row>
    <row r="12" customFormat="false" ht="13.8" hidden="false" customHeight="false" outlineLevel="0" collapsed="false">
      <c r="A12" s="93" t="s">
        <v>86</v>
      </c>
      <c r="B12" s="204" t="s">
        <v>87</v>
      </c>
      <c r="C12" s="205"/>
      <c r="D12" s="206" t="n">
        <f aca="false">D7+D10</f>
        <v>2119.49</v>
      </c>
      <c r="E12" s="207"/>
    </row>
    <row r="13" customFormat="false" ht="13.8" hidden="false" customHeight="false" outlineLevel="0" collapsed="false">
      <c r="A13" s="87"/>
      <c r="B13" s="88"/>
      <c r="C13" s="87"/>
      <c r="D13" s="89"/>
      <c r="E13" s="88"/>
    </row>
    <row r="14" customFormat="false" ht="13.8" hidden="false" customHeight="false" outlineLevel="0" collapsed="false">
      <c r="A14" s="115"/>
      <c r="B14" s="116" t="s">
        <v>88</v>
      </c>
      <c r="C14" s="117"/>
      <c r="D14" s="118"/>
      <c r="E14" s="119"/>
    </row>
    <row r="15" customFormat="false" ht="13.8" hidden="false" customHeight="false" outlineLevel="0" collapsed="false">
      <c r="A15" s="120"/>
      <c r="B15" s="121" t="s">
        <v>89</v>
      </c>
      <c r="C15" s="122" t="s">
        <v>30</v>
      </c>
      <c r="D15" s="123" t="s">
        <v>31</v>
      </c>
      <c r="E15" s="121" t="s">
        <v>32</v>
      </c>
    </row>
    <row r="16" customFormat="false" ht="13.8" hidden="false" customHeight="false" outlineLevel="0" collapsed="false">
      <c r="A16" s="124" t="s">
        <v>33</v>
      </c>
      <c r="B16" s="108" t="s">
        <v>199</v>
      </c>
      <c r="C16" s="125"/>
      <c r="D16" s="110" t="n">
        <f aca="false">(8*22)-(D12*6%)</f>
        <v>48.8306</v>
      </c>
      <c r="E16" s="108" t="s">
        <v>91</v>
      </c>
    </row>
    <row r="17" customFormat="false" ht="13.8" hidden="false" customHeight="false" outlineLevel="0" collapsed="false">
      <c r="A17" s="124" t="s">
        <v>36</v>
      </c>
      <c r="B17" s="108" t="s">
        <v>200</v>
      </c>
      <c r="C17" s="125" t="n">
        <v>0</v>
      </c>
      <c r="D17" s="110" t="n">
        <f aca="false">(26.14*22)*80%</f>
        <v>460.064</v>
      </c>
      <c r="E17" s="108" t="s">
        <v>103</v>
      </c>
    </row>
    <row r="18" customFormat="false" ht="13.8" hidden="false" customHeight="false" outlineLevel="0" collapsed="false">
      <c r="A18" s="124" t="s">
        <v>43</v>
      </c>
      <c r="B18" s="108" t="s">
        <v>94</v>
      </c>
      <c r="C18" s="125" t="n">
        <v>0</v>
      </c>
      <c r="D18" s="110" t="n">
        <v>43.66</v>
      </c>
      <c r="E18" s="108" t="s">
        <v>201</v>
      </c>
    </row>
    <row r="19" customFormat="false" ht="13.8" hidden="false" customHeight="false" outlineLevel="0" collapsed="false">
      <c r="A19" s="124" t="s">
        <v>95</v>
      </c>
      <c r="B19" s="108" t="s">
        <v>96</v>
      </c>
      <c r="C19" s="125" t="n">
        <v>0</v>
      </c>
      <c r="D19" s="110" t="n">
        <v>5</v>
      </c>
      <c r="E19" s="108" t="s">
        <v>202</v>
      </c>
    </row>
    <row r="20" customFormat="false" ht="13.8" hidden="false" customHeight="false" outlineLevel="0" collapsed="false">
      <c r="A20" s="127"/>
      <c r="B20" s="121" t="s">
        <v>97</v>
      </c>
      <c r="C20" s="128" t="n">
        <f aca="false">SUM(C16:C19)</f>
        <v>0</v>
      </c>
      <c r="D20" s="123" t="n">
        <f aca="false">SUM(D16:D19)</f>
        <v>557.5546</v>
      </c>
      <c r="E20" s="108"/>
    </row>
    <row r="21" customFormat="false" ht="13.8" hidden="false" customHeight="false" outlineLevel="0" collapsed="false">
      <c r="A21" s="87"/>
      <c r="B21" s="88"/>
      <c r="C21" s="87"/>
      <c r="D21" s="89"/>
      <c r="E21" s="88"/>
    </row>
    <row r="22" customFormat="false" ht="13.8" hidden="false" customHeight="false" outlineLevel="0" collapsed="false">
      <c r="A22" s="115"/>
      <c r="B22" s="116" t="s">
        <v>98</v>
      </c>
      <c r="C22" s="117"/>
      <c r="D22" s="118"/>
      <c r="E22" s="119"/>
    </row>
    <row r="23" customFormat="false" ht="13.8" hidden="false" customHeight="false" outlineLevel="0" collapsed="false">
      <c r="A23" s="120"/>
      <c r="B23" s="121" t="s">
        <v>99</v>
      </c>
      <c r="C23" s="122" t="s">
        <v>30</v>
      </c>
      <c r="D23" s="123" t="s">
        <v>31</v>
      </c>
      <c r="E23" s="121" t="s">
        <v>32</v>
      </c>
    </row>
    <row r="24" customFormat="false" ht="13.8" hidden="false" customHeight="false" outlineLevel="0" collapsed="false">
      <c r="A24" s="124" t="s">
        <v>33</v>
      </c>
      <c r="B24" s="108" t="s">
        <v>100</v>
      </c>
      <c r="C24" s="125" t="n">
        <v>0.2</v>
      </c>
      <c r="D24" s="110" t="n">
        <f aca="false">D12*C24</f>
        <v>423.898</v>
      </c>
      <c r="E24" s="108" t="s">
        <v>101</v>
      </c>
    </row>
    <row r="25" customFormat="false" ht="13.8" hidden="false" customHeight="false" outlineLevel="0" collapsed="false">
      <c r="A25" s="124" t="s">
        <v>36</v>
      </c>
      <c r="B25" s="108" t="s">
        <v>102</v>
      </c>
      <c r="C25" s="125" t="n">
        <v>0.08</v>
      </c>
      <c r="D25" s="110" t="n">
        <f aca="false">D$12*C25</f>
        <v>169.5592</v>
      </c>
      <c r="E25" s="108" t="s">
        <v>103</v>
      </c>
    </row>
    <row r="26" customFormat="false" ht="13.8" hidden="false" customHeight="false" outlineLevel="0" collapsed="false">
      <c r="A26" s="124" t="s">
        <v>43</v>
      </c>
      <c r="B26" s="108" t="s">
        <v>104</v>
      </c>
      <c r="C26" s="125" t="n">
        <v>0.025</v>
      </c>
      <c r="D26" s="110" t="n">
        <f aca="false">D$12*C26</f>
        <v>52.98725</v>
      </c>
      <c r="E26" s="108" t="s">
        <v>105</v>
      </c>
    </row>
    <row r="27" customFormat="false" ht="13.8" hidden="false" customHeight="false" outlineLevel="0" collapsed="false">
      <c r="A27" s="124" t="s">
        <v>95</v>
      </c>
      <c r="B27" s="108" t="s">
        <v>106</v>
      </c>
      <c r="C27" s="125" t="n">
        <v>0.01</v>
      </c>
      <c r="D27" s="110" t="n">
        <f aca="false">D$12*C27</f>
        <v>21.1949</v>
      </c>
      <c r="E27" s="108" t="s">
        <v>107</v>
      </c>
    </row>
    <row r="28" customFormat="false" ht="13.8" hidden="false" customHeight="false" outlineLevel="0" collapsed="false">
      <c r="A28" s="124" t="s">
        <v>108</v>
      </c>
      <c r="B28" s="108" t="s">
        <v>109</v>
      </c>
      <c r="C28" s="125" t="n">
        <v>0.025</v>
      </c>
      <c r="D28" s="110" t="n">
        <f aca="false">D$12*C28</f>
        <v>52.98725</v>
      </c>
      <c r="E28" s="108" t="s">
        <v>110</v>
      </c>
    </row>
    <row r="29" customFormat="false" ht="13.8" hidden="false" customHeight="false" outlineLevel="0" collapsed="false">
      <c r="A29" s="124" t="s">
        <v>111</v>
      </c>
      <c r="B29" s="108" t="s">
        <v>112</v>
      </c>
      <c r="C29" s="125" t="n">
        <v>0.002</v>
      </c>
      <c r="D29" s="110" t="n">
        <f aca="false">D$12*C29</f>
        <v>4.23898</v>
      </c>
      <c r="E29" s="108" t="s">
        <v>113</v>
      </c>
    </row>
    <row r="30" customFormat="false" ht="13.8" hidden="false" customHeight="false" outlineLevel="0" collapsed="false">
      <c r="A30" s="124" t="s">
        <v>114</v>
      </c>
      <c r="B30" s="108" t="s">
        <v>115</v>
      </c>
      <c r="C30" s="125" t="n">
        <v>0.006</v>
      </c>
      <c r="D30" s="110" t="n">
        <f aca="false">D$12*C30</f>
        <v>12.71694</v>
      </c>
      <c r="E30" s="108" t="s">
        <v>116</v>
      </c>
    </row>
    <row r="31" customFormat="false" ht="13.8" hidden="false" customHeight="false" outlineLevel="0" collapsed="false">
      <c r="A31" s="223" t="s">
        <v>117</v>
      </c>
      <c r="B31" s="234" t="s">
        <v>118</v>
      </c>
      <c r="C31" s="235" t="n">
        <v>0.015</v>
      </c>
      <c r="D31" s="236" t="n">
        <f aca="false">D$12*C31</f>
        <v>31.79235</v>
      </c>
      <c r="E31" s="234" t="s">
        <v>119</v>
      </c>
    </row>
    <row r="32" customFormat="false" ht="13.8" hidden="false" customHeight="false" outlineLevel="0" collapsed="false">
      <c r="A32" s="124"/>
      <c r="B32" s="121" t="s">
        <v>120</v>
      </c>
      <c r="C32" s="122" t="n">
        <f aca="false">SUM(C24:C31)</f>
        <v>0.363</v>
      </c>
      <c r="D32" s="123" t="n">
        <f aca="false">SUM(D24:D31)</f>
        <v>769.37487</v>
      </c>
      <c r="E32" s="108"/>
    </row>
    <row r="33" customFormat="false" ht="13.8" hidden="false" customHeight="false" outlineLevel="0" collapsed="false">
      <c r="A33" s="87"/>
      <c r="B33" s="88"/>
      <c r="C33" s="87"/>
      <c r="D33" s="89"/>
      <c r="E33" s="88"/>
    </row>
    <row r="34" customFormat="false" ht="13.8" hidden="false" customHeight="false" outlineLevel="0" collapsed="false">
      <c r="A34" s="115"/>
      <c r="B34" s="116" t="s">
        <v>121</v>
      </c>
      <c r="C34" s="117"/>
      <c r="D34" s="118"/>
      <c r="E34" s="119"/>
    </row>
    <row r="35" customFormat="false" ht="13.8" hidden="false" customHeight="false" outlineLevel="0" collapsed="false">
      <c r="A35" s="120"/>
      <c r="B35" s="121"/>
      <c r="C35" s="122" t="s">
        <v>30</v>
      </c>
      <c r="D35" s="123" t="s">
        <v>31</v>
      </c>
      <c r="E35" s="121" t="s">
        <v>32</v>
      </c>
    </row>
    <row r="36" customFormat="false" ht="13.8" hidden="false" customHeight="false" outlineLevel="0" collapsed="false">
      <c r="A36" s="124" t="s">
        <v>33</v>
      </c>
      <c r="B36" s="108" t="s">
        <v>122</v>
      </c>
      <c r="C36" s="125" t="n">
        <v>0.0833</v>
      </c>
      <c r="D36" s="110" t="n">
        <f aca="false">D$12*C36</f>
        <v>176.553517</v>
      </c>
      <c r="E36" s="108" t="s">
        <v>123</v>
      </c>
    </row>
    <row r="37" customFormat="false" ht="13.8" hidden="false" customHeight="false" outlineLevel="0" collapsed="false">
      <c r="A37" s="124" t="s">
        <v>36</v>
      </c>
      <c r="B37" s="129" t="s">
        <v>124</v>
      </c>
      <c r="C37" s="130" t="n">
        <v>0.0833</v>
      </c>
      <c r="D37" s="110" t="n">
        <f aca="false">D$12*C37</f>
        <v>176.553517</v>
      </c>
      <c r="E37" s="131" t="s">
        <v>125</v>
      </c>
    </row>
    <row r="38" customFormat="false" ht="13.8" hidden="false" customHeight="false" outlineLevel="0" collapsed="false">
      <c r="A38" s="124" t="s">
        <v>43</v>
      </c>
      <c r="B38" s="108" t="s">
        <v>126</v>
      </c>
      <c r="C38" s="125" t="n">
        <v>0.0278</v>
      </c>
      <c r="D38" s="110" t="n">
        <f aca="false">D$12*C38</f>
        <v>58.921822</v>
      </c>
      <c r="E38" s="108" t="s">
        <v>127</v>
      </c>
    </row>
    <row r="39" customFormat="false" ht="13.8" hidden="false" customHeight="false" outlineLevel="0" collapsed="false">
      <c r="A39" s="132"/>
      <c r="B39" s="133" t="s">
        <v>128</v>
      </c>
      <c r="C39" s="134" t="n">
        <f aca="false">SUM(C36:C38)</f>
        <v>0.1944</v>
      </c>
      <c r="D39" s="135" t="n">
        <f aca="false">SUM(D36:D38)</f>
        <v>412.028856</v>
      </c>
      <c r="E39" s="100"/>
    </row>
    <row r="40" customFormat="false" ht="13.8" hidden="false" customHeight="false" outlineLevel="0" collapsed="false">
      <c r="A40" s="136"/>
      <c r="B40" s="100"/>
      <c r="C40" s="137"/>
      <c r="D40" s="102"/>
      <c r="E40" s="138" t="s">
        <v>129</v>
      </c>
    </row>
    <row r="41" customFormat="false" ht="13.8" hidden="false" customHeight="false" outlineLevel="0" collapsed="false">
      <c r="A41" s="209" t="s">
        <v>43</v>
      </c>
      <c r="B41" s="129" t="s">
        <v>130</v>
      </c>
      <c r="C41" s="130" t="n">
        <f aca="false">C39*C32</f>
        <v>0.0705672</v>
      </c>
      <c r="D41" s="196" t="n">
        <f aca="false">D$12*C41</f>
        <v>149.566474728</v>
      </c>
      <c r="E41" s="210" t="s">
        <v>131</v>
      </c>
    </row>
    <row r="42" customFormat="false" ht="13.8" hidden="false" customHeight="false" outlineLevel="0" collapsed="false">
      <c r="A42" s="127"/>
      <c r="B42" s="211" t="s">
        <v>132</v>
      </c>
      <c r="C42" s="212" t="n">
        <f aca="false">SUM(C39:C41)</f>
        <v>0.2649672</v>
      </c>
      <c r="D42" s="213" t="n">
        <f aca="false">SUM(D39:D41)</f>
        <v>561.595330728</v>
      </c>
      <c r="E42" s="108"/>
    </row>
    <row r="43" customFormat="false" ht="13.8" hidden="false" customHeight="false" outlineLevel="0" collapsed="false">
      <c r="A43" s="237"/>
      <c r="B43" s="238"/>
      <c r="C43" s="239"/>
      <c r="D43" s="240"/>
      <c r="E43" s="238"/>
    </row>
    <row r="44" customFormat="false" ht="13.8" hidden="false" customHeight="false" outlineLevel="0" collapsed="false">
      <c r="A44" s="214"/>
      <c r="B44" s="241" t="s">
        <v>133</v>
      </c>
      <c r="C44" s="242"/>
      <c r="D44" s="243"/>
      <c r="E44" s="244"/>
    </row>
    <row r="45" customFormat="false" ht="13.8" hidden="false" customHeight="false" outlineLevel="0" collapsed="false">
      <c r="A45" s="245"/>
      <c r="B45" s="246"/>
      <c r="C45" s="247" t="s">
        <v>30</v>
      </c>
      <c r="D45" s="248" t="s">
        <v>31</v>
      </c>
      <c r="E45" s="246" t="s">
        <v>32</v>
      </c>
    </row>
    <row r="46" customFormat="false" ht="13.8" hidden="false" customHeight="false" outlineLevel="0" collapsed="false">
      <c r="A46" s="220" t="s">
        <v>33</v>
      </c>
      <c r="B46" s="249" t="s">
        <v>134</v>
      </c>
      <c r="C46" s="250" t="n">
        <v>0</v>
      </c>
      <c r="D46" s="251" t="n">
        <f aca="false">D$12*C46</f>
        <v>0</v>
      </c>
      <c r="E46" s="249" t="s">
        <v>135</v>
      </c>
    </row>
    <row r="47" customFormat="false" ht="13.8" hidden="false" customHeight="false" outlineLevel="0" collapsed="false">
      <c r="A47" s="218"/>
      <c r="B47" s="252"/>
      <c r="C47" s="253"/>
      <c r="D47" s="254"/>
      <c r="E47" s="252" t="s">
        <v>136</v>
      </c>
    </row>
    <row r="48" customFormat="false" ht="13.8" hidden="false" customHeight="false" outlineLevel="0" collapsed="false">
      <c r="A48" s="219"/>
      <c r="B48" s="255"/>
      <c r="C48" s="256"/>
      <c r="D48" s="257"/>
      <c r="E48" s="255" t="s">
        <v>137</v>
      </c>
    </row>
    <row r="49" customFormat="false" ht="13.8" hidden="false" customHeight="false" outlineLevel="0" collapsed="false">
      <c r="A49" s="258"/>
      <c r="B49" s="259" t="s">
        <v>128</v>
      </c>
      <c r="C49" s="260" t="n">
        <f aca="false">SUM(C46:C48)</f>
        <v>0</v>
      </c>
      <c r="D49" s="261" t="n">
        <f aca="false">SUM(D46:D48)</f>
        <v>0</v>
      </c>
      <c r="E49" s="252"/>
    </row>
    <row r="50" customFormat="false" ht="13.8" hidden="false" customHeight="false" outlineLevel="0" collapsed="false">
      <c r="A50" s="215"/>
      <c r="B50" s="262"/>
      <c r="C50" s="250"/>
      <c r="D50" s="251"/>
      <c r="E50" s="263" t="s">
        <v>129</v>
      </c>
    </row>
    <row r="51" customFormat="false" ht="13.8" hidden="false" customHeight="false" outlineLevel="0" collapsed="false">
      <c r="A51" s="217" t="s">
        <v>36</v>
      </c>
      <c r="B51" s="264" t="s">
        <v>130</v>
      </c>
      <c r="C51" s="256" t="n">
        <f aca="false">C49*C32</f>
        <v>0</v>
      </c>
      <c r="D51" s="257" t="n">
        <f aca="false">D$12*C51</f>
        <v>0</v>
      </c>
      <c r="E51" s="265"/>
    </row>
    <row r="52" customFormat="false" ht="13.8" hidden="false" customHeight="false" outlineLevel="0" collapsed="false">
      <c r="A52" s="266"/>
      <c r="B52" s="267" t="s">
        <v>138</v>
      </c>
      <c r="C52" s="268" t="n">
        <f aca="false">SUM(C49:C51)</f>
        <v>0</v>
      </c>
      <c r="D52" s="269" t="n">
        <f aca="false">SUM(D49:D51)</f>
        <v>0</v>
      </c>
      <c r="E52" s="234"/>
    </row>
    <row r="53" customFormat="false" ht="13.8" hidden="false" customHeight="false" outlineLevel="0" collapsed="false">
      <c r="A53" s="87"/>
      <c r="B53" s="88"/>
      <c r="C53" s="87"/>
      <c r="D53" s="89"/>
      <c r="E53" s="88"/>
    </row>
    <row r="54" customFormat="false" ht="13.8" hidden="false" customHeight="false" outlineLevel="0" collapsed="false">
      <c r="A54" s="214"/>
      <c r="B54" s="241" t="s">
        <v>139</v>
      </c>
      <c r="C54" s="242"/>
      <c r="D54" s="243"/>
      <c r="E54" s="244"/>
    </row>
    <row r="55" customFormat="false" ht="13.8" hidden="false" customHeight="false" outlineLevel="0" collapsed="false">
      <c r="A55" s="214"/>
      <c r="B55" s="246"/>
      <c r="C55" s="270" t="s">
        <v>30</v>
      </c>
      <c r="D55" s="271" t="s">
        <v>31</v>
      </c>
      <c r="E55" s="272" t="s">
        <v>32</v>
      </c>
    </row>
    <row r="56" customFormat="false" ht="13.8" hidden="false" customHeight="false" outlineLevel="0" collapsed="false">
      <c r="A56" s="215"/>
      <c r="B56" s="249"/>
      <c r="C56" s="220"/>
      <c r="D56" s="273"/>
      <c r="E56" s="274" t="s">
        <v>140</v>
      </c>
    </row>
    <row r="57" customFormat="false" ht="13.8" hidden="false" customHeight="false" outlineLevel="0" collapsed="false">
      <c r="A57" s="216" t="s">
        <v>33</v>
      </c>
      <c r="B57" s="252" t="s">
        <v>141</v>
      </c>
      <c r="C57" s="253" t="n">
        <f aca="false">5%*8.33%</f>
        <v>0.004165</v>
      </c>
      <c r="D57" s="275" t="n">
        <f aca="false">D$12*C57</f>
        <v>8.82767585</v>
      </c>
      <c r="E57" s="274" t="s">
        <v>142</v>
      </c>
    </row>
    <row r="58" customFormat="false" ht="13.8" hidden="false" customHeight="false" outlineLevel="0" collapsed="false">
      <c r="A58" s="217"/>
      <c r="B58" s="255"/>
      <c r="C58" s="256"/>
      <c r="D58" s="276"/>
      <c r="E58" s="265" t="s">
        <v>143</v>
      </c>
    </row>
    <row r="59" customFormat="false" ht="13.8" hidden="false" customHeight="false" outlineLevel="0" collapsed="false">
      <c r="A59" s="218"/>
      <c r="B59" s="252"/>
      <c r="C59" s="253"/>
      <c r="D59" s="254"/>
      <c r="E59" s="263" t="s">
        <v>144</v>
      </c>
    </row>
    <row r="60" customFormat="false" ht="13.8" hidden="false" customHeight="false" outlineLevel="0" collapsed="false">
      <c r="A60" s="219" t="s">
        <v>36</v>
      </c>
      <c r="B60" s="255" t="s">
        <v>145</v>
      </c>
      <c r="C60" s="256" t="n">
        <f aca="false">C57*8%</f>
        <v>0.0003332</v>
      </c>
      <c r="D60" s="257" t="n">
        <f aca="false">D$12*C60</f>
        <v>0.706214068</v>
      </c>
      <c r="E60" s="265" t="s">
        <v>146</v>
      </c>
    </row>
    <row r="61" customFormat="false" ht="13.8" hidden="false" customHeight="false" outlineLevel="0" collapsed="false">
      <c r="A61" s="220"/>
      <c r="B61" s="249" t="s">
        <v>147</v>
      </c>
      <c r="C61" s="250"/>
      <c r="D61" s="251"/>
      <c r="E61" s="249" t="s">
        <v>148</v>
      </c>
    </row>
    <row r="62" customFormat="false" ht="13.8" hidden="false" customHeight="false" outlineLevel="0" collapsed="false">
      <c r="A62" s="219" t="s">
        <v>43</v>
      </c>
      <c r="B62" s="255" t="s">
        <v>149</v>
      </c>
      <c r="C62" s="256" t="n">
        <v>0.02</v>
      </c>
      <c r="D62" s="257" t="n">
        <f aca="false">D$12*C62</f>
        <v>42.3898</v>
      </c>
      <c r="E62" s="255"/>
    </row>
    <row r="63" customFormat="false" ht="13.8" hidden="false" customHeight="false" outlineLevel="0" collapsed="false">
      <c r="A63" s="220"/>
      <c r="B63" s="249"/>
      <c r="C63" s="277"/>
      <c r="D63" s="251"/>
      <c r="E63" s="263" t="s">
        <v>150</v>
      </c>
    </row>
    <row r="64" customFormat="false" ht="13.8" hidden="false" customHeight="false" outlineLevel="0" collapsed="false">
      <c r="A64" s="218" t="s">
        <v>95</v>
      </c>
      <c r="B64" s="252" t="s">
        <v>151</v>
      </c>
      <c r="C64" s="278" t="n">
        <f aca="false">(7/30)/12</f>
        <v>0.0194444444444444</v>
      </c>
      <c r="D64" s="254" t="n">
        <f aca="false">D$12*C64</f>
        <v>41.2123055555556</v>
      </c>
      <c r="E64" s="274" t="s">
        <v>152</v>
      </c>
    </row>
    <row r="65" customFormat="false" ht="13.8" hidden="false" customHeight="false" outlineLevel="0" collapsed="false">
      <c r="A65" s="219"/>
      <c r="B65" s="252"/>
      <c r="C65" s="279"/>
      <c r="D65" s="257"/>
      <c r="E65" s="274" t="s">
        <v>153</v>
      </c>
    </row>
    <row r="66" customFormat="false" ht="13.8" hidden="false" customHeight="false" outlineLevel="0" collapsed="false">
      <c r="A66" s="216" t="s">
        <v>108</v>
      </c>
      <c r="B66" s="249" t="s">
        <v>130</v>
      </c>
      <c r="C66" s="280" t="n">
        <f aca="false">C64*C32</f>
        <v>0.00705833333333333</v>
      </c>
      <c r="D66" s="254" t="n">
        <f aca="false">D$12*C66</f>
        <v>14.9600669166667</v>
      </c>
      <c r="E66" s="249" t="s">
        <v>154</v>
      </c>
    </row>
    <row r="67" customFormat="false" ht="13.8" hidden="false" customHeight="false" outlineLevel="0" collapsed="false">
      <c r="A67" s="216"/>
      <c r="B67" s="255"/>
      <c r="C67" s="280"/>
      <c r="D67" s="281"/>
      <c r="E67" s="255" t="s">
        <v>155</v>
      </c>
    </row>
    <row r="68" customFormat="false" ht="13.8" hidden="false" customHeight="false" outlineLevel="0" collapsed="false">
      <c r="A68" s="220"/>
      <c r="B68" s="249" t="s">
        <v>147</v>
      </c>
      <c r="C68" s="250"/>
      <c r="D68" s="251"/>
      <c r="E68" s="252" t="s">
        <v>148</v>
      </c>
    </row>
    <row r="69" customFormat="false" ht="13.8" hidden="false" customHeight="false" outlineLevel="0" collapsed="false">
      <c r="A69" s="219" t="s">
        <v>111</v>
      </c>
      <c r="B69" s="255" t="s">
        <v>156</v>
      </c>
      <c r="C69" s="256" t="n">
        <v>0.02</v>
      </c>
      <c r="D69" s="257" t="n">
        <f aca="false">D$12*C69</f>
        <v>42.3898</v>
      </c>
      <c r="E69" s="255"/>
    </row>
    <row r="70" customFormat="false" ht="13.8" hidden="false" customHeight="false" outlineLevel="0" collapsed="false">
      <c r="A70" s="221"/>
      <c r="B70" s="282" t="s">
        <v>157</v>
      </c>
      <c r="C70" s="283" t="n">
        <f aca="false">SUM(C57:C69)</f>
        <v>0.0710009777777778</v>
      </c>
      <c r="D70" s="284" t="n">
        <f aca="false">SUM(D57:D69)</f>
        <v>150.485862390222</v>
      </c>
      <c r="E70" s="234"/>
    </row>
    <row r="71" customFormat="false" ht="13.8" hidden="false" customHeight="false" outlineLevel="0" collapsed="false">
      <c r="A71" s="237"/>
      <c r="B71" s="238"/>
      <c r="C71" s="239"/>
      <c r="D71" s="240"/>
      <c r="E71" s="238"/>
    </row>
    <row r="72" customFormat="false" ht="13.8" hidden="false" customHeight="false" outlineLevel="0" collapsed="false">
      <c r="A72" s="214"/>
      <c r="B72" s="241" t="s">
        <v>158</v>
      </c>
      <c r="C72" s="242"/>
      <c r="D72" s="243"/>
      <c r="E72" s="244"/>
    </row>
    <row r="73" customFormat="false" ht="13.8" hidden="false" customHeight="false" outlineLevel="0" collapsed="false">
      <c r="A73" s="218"/>
      <c r="B73" s="252"/>
      <c r="C73" s="253"/>
      <c r="D73" s="254"/>
      <c r="E73" s="263" t="s">
        <v>144</v>
      </c>
    </row>
    <row r="74" customFormat="false" ht="13.8" hidden="false" customHeight="false" outlineLevel="0" collapsed="false">
      <c r="A74" s="218" t="s">
        <v>33</v>
      </c>
      <c r="B74" s="252" t="s">
        <v>160</v>
      </c>
      <c r="C74" s="253" t="n">
        <f aca="false">(5/30)/12</f>
        <v>0.0138888888888889</v>
      </c>
      <c r="D74" s="254" t="n">
        <f aca="false">D$12*C74</f>
        <v>29.4373611111111</v>
      </c>
      <c r="E74" s="274" t="s">
        <v>161</v>
      </c>
    </row>
    <row r="75" customFormat="false" ht="13.8" hidden="false" customHeight="false" outlineLevel="0" collapsed="false">
      <c r="A75" s="215"/>
      <c r="B75" s="249"/>
      <c r="C75" s="285"/>
      <c r="D75" s="251"/>
      <c r="E75" s="249" t="s">
        <v>162</v>
      </c>
    </row>
    <row r="76" customFormat="false" ht="13.8" hidden="false" customHeight="false" outlineLevel="0" collapsed="false">
      <c r="A76" s="216" t="s">
        <v>36</v>
      </c>
      <c r="B76" s="252" t="s">
        <v>163</v>
      </c>
      <c r="C76" s="280" t="n">
        <v>0.00021</v>
      </c>
      <c r="D76" s="254" t="n">
        <f aca="false">D$12*C76</f>
        <v>0.4450929</v>
      </c>
      <c r="E76" s="252" t="s">
        <v>164</v>
      </c>
    </row>
    <row r="77" customFormat="false" ht="13.8" hidden="false" customHeight="false" outlineLevel="0" collapsed="false">
      <c r="A77" s="217"/>
      <c r="B77" s="255"/>
      <c r="C77" s="286"/>
      <c r="D77" s="257"/>
      <c r="E77" s="255" t="s">
        <v>165</v>
      </c>
    </row>
    <row r="78" customFormat="false" ht="13.8" hidden="false" customHeight="false" outlineLevel="0" collapsed="false">
      <c r="A78" s="218"/>
      <c r="B78" s="252"/>
      <c r="C78" s="278"/>
      <c r="D78" s="254"/>
      <c r="E78" s="181" t="s">
        <v>166</v>
      </c>
    </row>
    <row r="79" customFormat="false" ht="13.8" hidden="false" customHeight="false" outlineLevel="0" collapsed="false">
      <c r="A79" s="218" t="s">
        <v>43</v>
      </c>
      <c r="B79" s="252" t="s">
        <v>167</v>
      </c>
      <c r="C79" s="278" t="n">
        <f aca="false">(3/30)/12</f>
        <v>0.00833333333333333</v>
      </c>
      <c r="D79" s="254" t="n">
        <f aca="false">D$12*C79</f>
        <v>17.6624166666667</v>
      </c>
      <c r="E79" s="274" t="s">
        <v>168</v>
      </c>
    </row>
    <row r="80" customFormat="false" ht="13.8" hidden="false" customHeight="false" outlineLevel="0" collapsed="false">
      <c r="A80" s="219"/>
      <c r="B80" s="252"/>
      <c r="C80" s="279"/>
      <c r="D80" s="257"/>
      <c r="E80" s="274" t="s">
        <v>169</v>
      </c>
    </row>
    <row r="81" customFormat="false" ht="13.8" hidden="false" customHeight="false" outlineLevel="0" collapsed="false">
      <c r="A81" s="216" t="s">
        <v>95</v>
      </c>
      <c r="B81" s="249" t="s">
        <v>170</v>
      </c>
      <c r="C81" s="280" t="n">
        <f aca="false">(15/30)/12*0.1</f>
        <v>0.00416666666666667</v>
      </c>
      <c r="D81" s="254" t="n">
        <f aca="false">D$12*C81</f>
        <v>8.83120833333333</v>
      </c>
      <c r="E81" s="249" t="s">
        <v>171</v>
      </c>
    </row>
    <row r="82" customFormat="false" ht="13.8" hidden="false" customHeight="false" outlineLevel="0" collapsed="false">
      <c r="A82" s="216"/>
      <c r="B82" s="255"/>
      <c r="C82" s="280"/>
      <c r="D82" s="281"/>
      <c r="E82" s="255" t="s">
        <v>172</v>
      </c>
    </row>
    <row r="83" customFormat="false" ht="13.8" hidden="false" customHeight="false" outlineLevel="0" collapsed="false">
      <c r="A83" s="221"/>
      <c r="B83" s="282" t="s">
        <v>49</v>
      </c>
      <c r="C83" s="283" t="n">
        <f aca="false">SUM(C73:C82)</f>
        <v>0.0265988888888889</v>
      </c>
      <c r="D83" s="284" t="n">
        <f aca="false">SUM(D73:D82)</f>
        <v>56.3760790111111</v>
      </c>
      <c r="E83" s="234"/>
    </row>
    <row r="84" customFormat="false" ht="13.8" hidden="false" customHeight="false" outlineLevel="0" collapsed="false">
      <c r="A84" s="223" t="s">
        <v>108</v>
      </c>
      <c r="B84" s="234" t="s">
        <v>173</v>
      </c>
      <c r="C84" s="250" t="n">
        <f aca="false">C83*C32</f>
        <v>0.00965539666666667</v>
      </c>
      <c r="D84" s="254" t="n">
        <f aca="false">D$12*C84</f>
        <v>20.4645166810333</v>
      </c>
      <c r="E84" s="249" t="s">
        <v>174</v>
      </c>
    </row>
    <row r="85" customFormat="false" ht="13.8" hidden="false" customHeight="false" outlineLevel="0" collapsed="false">
      <c r="A85" s="287"/>
      <c r="B85" s="288" t="s">
        <v>175</v>
      </c>
      <c r="C85" s="287"/>
      <c r="D85" s="289" t="n">
        <f aca="false">SUM(D83:D84)</f>
        <v>76.8405956921444</v>
      </c>
      <c r="E85" s="255" t="s">
        <v>176</v>
      </c>
    </row>
    <row r="86" customFormat="false" ht="13.8" hidden="false" customHeight="false" outlineLevel="0" collapsed="false">
      <c r="A86" s="237"/>
      <c r="B86" s="232"/>
      <c r="C86" s="237"/>
      <c r="D86" s="233"/>
      <c r="E86" s="238"/>
    </row>
    <row r="87" customFormat="false" ht="13.8" hidden="false" customHeight="false" outlineLevel="0" collapsed="false">
      <c r="A87" s="124"/>
      <c r="B87" s="121" t="s">
        <v>177</v>
      </c>
      <c r="C87" s="122"/>
      <c r="D87" s="123" t="n">
        <f aca="false">D85+D70+D52+D42+D32+D20+D12</f>
        <v>4235.34125881037</v>
      </c>
      <c r="E87" s="108"/>
    </row>
    <row r="88" customFormat="false" ht="13.8" hidden="false" customHeight="false" outlineLevel="0" collapsed="false">
      <c r="A88" s="237"/>
      <c r="B88" s="232"/>
      <c r="C88" s="290"/>
      <c r="D88" s="233"/>
      <c r="E88" s="238"/>
    </row>
    <row r="89" customFormat="false" ht="15" hidden="false" customHeight="false" outlineLevel="0" collapsed="false">
      <c r="A89" s="237"/>
      <c r="B89" s="121" t="s">
        <v>178</v>
      </c>
      <c r="C89" s="122"/>
      <c r="D89" s="291" t="s">
        <v>179</v>
      </c>
      <c r="E89" s="292" t="n">
        <f aca="false">D87*D89</f>
        <v>4235.34125881037</v>
      </c>
    </row>
    <row r="90" customFormat="false" ht="13.8" hidden="false" customHeight="false" outlineLevel="0" collapsed="false">
      <c r="A90" s="87"/>
      <c r="B90" s="88"/>
      <c r="C90" s="87"/>
      <c r="D90" s="89"/>
      <c r="E90" s="88"/>
    </row>
    <row r="91" customFormat="false" ht="13.8" hidden="false" customHeight="false" outlineLevel="0" collapsed="false">
      <c r="A91" s="214"/>
      <c r="B91" s="241" t="s">
        <v>29</v>
      </c>
      <c r="C91" s="242"/>
      <c r="D91" s="243"/>
      <c r="E91" s="244"/>
    </row>
    <row r="92" customFormat="false" ht="13.8" hidden="false" customHeight="false" outlineLevel="0" collapsed="false">
      <c r="A92" s="222"/>
      <c r="B92" s="272"/>
      <c r="C92" s="293" t="s">
        <v>30</v>
      </c>
      <c r="D92" s="294" t="s">
        <v>31</v>
      </c>
      <c r="E92" s="295" t="s">
        <v>32</v>
      </c>
    </row>
    <row r="93" customFormat="false" ht="13.8" hidden="false" customHeight="false" outlineLevel="0" collapsed="false">
      <c r="A93" s="219" t="s">
        <v>33</v>
      </c>
      <c r="B93" s="255" t="s">
        <v>34</v>
      </c>
      <c r="C93" s="256" t="n">
        <v>0.0585</v>
      </c>
      <c r="D93" s="257" t="n">
        <f aca="false">E89*C93</f>
        <v>247.767463640406</v>
      </c>
      <c r="E93" s="296" t="s">
        <v>203</v>
      </c>
    </row>
    <row r="94" customFormat="false" ht="13.8" hidden="false" customHeight="false" outlineLevel="0" collapsed="false">
      <c r="A94" s="223" t="s">
        <v>36</v>
      </c>
      <c r="B94" s="255" t="s">
        <v>37</v>
      </c>
      <c r="C94" s="256" t="n">
        <v>0.048</v>
      </c>
      <c r="D94" s="236" t="n">
        <f aca="false">(E89)*C94</f>
        <v>203.296380422898</v>
      </c>
      <c r="E94" s="296" t="s">
        <v>38</v>
      </c>
    </row>
    <row r="95" customFormat="false" ht="13.8" hidden="false" customHeight="false" outlineLevel="0" collapsed="false">
      <c r="A95" s="220"/>
      <c r="B95" s="246" t="s">
        <v>39</v>
      </c>
      <c r="C95" s="253"/>
      <c r="D95" s="248" t="n">
        <f aca="false">SUM(D93:D94)</f>
        <v>451.063844063304</v>
      </c>
      <c r="E95" s="297"/>
      <c r="H95" s="298" t="n">
        <f aca="false">3976.81+434.7</f>
        <v>4411.51</v>
      </c>
    </row>
    <row r="96" customFormat="false" ht="13.8" hidden="false" customHeight="false" outlineLevel="0" collapsed="false">
      <c r="A96" s="224" t="s">
        <v>180</v>
      </c>
      <c r="B96" s="299" t="s">
        <v>204</v>
      </c>
      <c r="C96" s="300"/>
      <c r="D96" s="301"/>
      <c r="E96" s="302"/>
    </row>
    <row r="97" customFormat="false" ht="13.8" hidden="false" customHeight="false" outlineLevel="0" collapsed="false">
      <c r="A97" s="303"/>
      <c r="B97" s="304"/>
      <c r="C97" s="305"/>
      <c r="D97" s="306"/>
      <c r="E97" s="307"/>
    </row>
    <row r="98" customFormat="false" ht="13.8" hidden="false" customHeight="false" outlineLevel="0" collapsed="false">
      <c r="A98" s="93"/>
      <c r="B98" s="94" t="s">
        <v>41</v>
      </c>
      <c r="C98" s="308"/>
      <c r="D98" s="92" t="n">
        <f aca="false">E89+D95</f>
        <v>4686.40510287367</v>
      </c>
      <c r="E98" s="309"/>
    </row>
    <row r="99" customFormat="false" ht="13.8" hidden="false" customHeight="false" outlineLevel="0" collapsed="false">
      <c r="A99" s="237"/>
      <c r="B99" s="238"/>
      <c r="C99" s="239"/>
      <c r="D99" s="240"/>
      <c r="E99" s="310"/>
    </row>
    <row r="100" customFormat="false" ht="13.8" hidden="false" customHeight="false" outlineLevel="0" collapsed="false">
      <c r="A100" s="115"/>
      <c r="B100" s="116" t="s">
        <v>42</v>
      </c>
      <c r="C100" s="311"/>
      <c r="D100" s="312"/>
      <c r="E100" s="204"/>
    </row>
    <row r="101" customFormat="false" ht="13.8" hidden="false" customHeight="false" outlineLevel="0" collapsed="false">
      <c r="A101" s="91"/>
      <c r="B101" s="90"/>
      <c r="C101" s="313" t="s">
        <v>30</v>
      </c>
      <c r="D101" s="314" t="s">
        <v>31</v>
      </c>
      <c r="E101" s="86" t="s">
        <v>32</v>
      </c>
    </row>
    <row r="102" customFormat="false" ht="13.8" hidden="false" customHeight="false" outlineLevel="0" collapsed="false">
      <c r="A102" s="194" t="s">
        <v>43</v>
      </c>
      <c r="B102" s="129" t="s">
        <v>44</v>
      </c>
      <c r="C102" s="130"/>
      <c r="D102" s="110"/>
      <c r="E102" s="315" t="s">
        <v>45</v>
      </c>
    </row>
    <row r="103" customFormat="false" ht="13.8" hidden="false" customHeight="false" outlineLevel="0" collapsed="false">
      <c r="A103" s="223"/>
      <c r="B103" s="234" t="s">
        <v>46</v>
      </c>
      <c r="C103" s="235" t="n">
        <v>0.0122</v>
      </c>
      <c r="D103" s="236" t="n">
        <f aca="false">$D$98*C103</f>
        <v>57.1741422550588</v>
      </c>
      <c r="E103" s="104"/>
    </row>
    <row r="104" customFormat="false" ht="13.8" hidden="false" customHeight="false" outlineLevel="0" collapsed="false">
      <c r="A104" s="223"/>
      <c r="B104" s="234" t="s">
        <v>47</v>
      </c>
      <c r="C104" s="235" t="n">
        <v>0.061</v>
      </c>
      <c r="D104" s="236" t="n">
        <f aca="false">$D$98*C104</f>
        <v>285.870711275294</v>
      </c>
      <c r="E104" s="104"/>
    </row>
    <row r="105" customFormat="false" ht="13.8" hidden="false" customHeight="false" outlineLevel="0" collapsed="false">
      <c r="A105" s="223"/>
      <c r="B105" s="234" t="s">
        <v>205</v>
      </c>
      <c r="C105" s="235" t="n">
        <v>0</v>
      </c>
      <c r="D105" s="236" t="n">
        <f aca="false">$D$98*C105</f>
        <v>0</v>
      </c>
      <c r="E105" s="104"/>
    </row>
    <row r="106" customFormat="false" ht="13.8" hidden="false" customHeight="false" outlineLevel="0" collapsed="false">
      <c r="A106" s="223"/>
      <c r="B106" s="234" t="s">
        <v>206</v>
      </c>
      <c r="C106" s="235" t="n">
        <v>0</v>
      </c>
      <c r="D106" s="236" t="n">
        <f aca="false">$D$98*C106</f>
        <v>0</v>
      </c>
      <c r="E106" s="104"/>
    </row>
    <row r="107" customFormat="false" ht="13.8" hidden="false" customHeight="false" outlineLevel="0" collapsed="false">
      <c r="A107" s="223"/>
      <c r="B107" s="234" t="s">
        <v>48</v>
      </c>
      <c r="C107" s="235" t="n">
        <v>0.03</v>
      </c>
      <c r="D107" s="236" t="n">
        <f aca="false">$D$98*C107</f>
        <v>140.59215308621</v>
      </c>
      <c r="E107" s="104"/>
    </row>
    <row r="108" customFormat="false" ht="13.8" hidden="false" customHeight="false" outlineLevel="0" collapsed="false">
      <c r="A108" s="223"/>
      <c r="B108" s="234"/>
      <c r="C108" s="235"/>
      <c r="D108" s="236" t="n">
        <f aca="false">D98*C108</f>
        <v>0</v>
      </c>
      <c r="E108" s="104"/>
    </row>
    <row r="109" customFormat="false" ht="13.8" hidden="false" customHeight="false" outlineLevel="0" collapsed="false">
      <c r="A109" s="120"/>
      <c r="B109" s="121" t="s">
        <v>49</v>
      </c>
      <c r="C109" s="122" t="n">
        <f aca="false">SUM(C103:C108)</f>
        <v>0.1032</v>
      </c>
      <c r="D109" s="123" t="n">
        <f aca="false">SUM(D103:D108)</f>
        <v>483.637006616563</v>
      </c>
      <c r="E109" s="129"/>
    </row>
    <row r="110" customFormat="false" ht="13.8" hidden="false" customHeight="false" outlineLevel="0" collapsed="false">
      <c r="A110" s="124"/>
      <c r="B110" s="108"/>
      <c r="C110" s="137"/>
      <c r="D110" s="106"/>
      <c r="E110" s="108"/>
    </row>
    <row r="111" customFormat="false" ht="13.8" hidden="false" customHeight="false" outlineLevel="0" collapsed="false">
      <c r="A111" s="124"/>
      <c r="B111" s="121" t="s">
        <v>50</v>
      </c>
      <c r="C111" s="124"/>
      <c r="D111" s="123" t="n">
        <f aca="false">D109+D98</f>
        <v>5170.04210949023</v>
      </c>
      <c r="E111" s="108"/>
    </row>
    <row r="112" customFormat="false" ht="13.8" hidden="false" customHeight="false" outlineLevel="0" collapsed="false">
      <c r="A112" s="124"/>
      <c r="B112" s="121"/>
      <c r="C112" s="124"/>
      <c r="D112" s="123"/>
      <c r="E112" s="108"/>
    </row>
    <row r="113" customFormat="false" ht="13.8" hidden="false" customHeight="false" outlineLevel="0" collapsed="false">
      <c r="A113" s="124"/>
      <c r="B113" s="121"/>
      <c r="C113" s="124"/>
      <c r="D113" s="123"/>
      <c r="E113" s="108"/>
    </row>
    <row r="114" customFormat="false" ht="13.8" hidden="false" customHeight="false" outlineLevel="0" collapsed="false">
      <c r="A114" s="124"/>
      <c r="B114" s="121" t="s">
        <v>51</v>
      </c>
      <c r="C114" s="124" t="n">
        <v>12</v>
      </c>
      <c r="D114" s="123" t="n">
        <f aca="false">D111*C114</f>
        <v>62040.5053138828</v>
      </c>
      <c r="E114" s="108"/>
    </row>
    <row r="115" customFormat="false" ht="13.8" hidden="false" customHeight="false" outlineLevel="0" collapsed="false">
      <c r="A115" s="124"/>
      <c r="B115" s="121"/>
      <c r="C115" s="124"/>
      <c r="D115" s="123"/>
      <c r="E115" s="108"/>
    </row>
    <row r="116" customFormat="false" ht="13.8" hidden="false" customHeight="false" outlineLevel="0" collapsed="false">
      <c r="A116" s="124"/>
      <c r="B116" s="121"/>
      <c r="C116" s="124"/>
      <c r="D116" s="123"/>
      <c r="E116" s="108"/>
    </row>
    <row r="117" customFormat="false" ht="13.8" hidden="false" customHeight="false" outlineLevel="0" collapsed="false">
      <c r="A117" s="80"/>
      <c r="B117" s="80"/>
      <c r="C117" s="80"/>
      <c r="D117" s="80"/>
      <c r="E117" s="80"/>
    </row>
    <row r="118" customFormat="false" ht="13.8" hidden="false" customHeight="false" outlineLevel="0" collapsed="false">
      <c r="A118" s="80"/>
      <c r="B118" s="80"/>
      <c r="C118" s="80"/>
      <c r="D118" s="80"/>
      <c r="E118" s="80"/>
    </row>
    <row r="119" customFormat="false" ht="13.8" hidden="false" customHeight="false" outlineLevel="0" collapsed="false">
      <c r="A119" s="80"/>
      <c r="B119" s="80"/>
      <c r="C119" s="80"/>
      <c r="D119" s="80"/>
      <c r="E119" s="80"/>
    </row>
  </sheetData>
  <mergeCells count="2">
    <mergeCell ref="A1:E1"/>
    <mergeCell ref="A2:E2"/>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4.43"/>
    <col collapsed="false" customWidth="true" hidden="false" outlineLevel="0" max="5" min="5" style="80" width="43.71"/>
    <col collapsed="false" customWidth="false" hidden="false" outlineLevel="0" max="1024" min="6" style="80" width="9.13"/>
  </cols>
  <sheetData>
    <row r="1" customFormat="false" ht="16.5" hidden="false" customHeight="false" outlineLevel="0" collapsed="false">
      <c r="A1" s="192"/>
      <c r="B1" s="192"/>
      <c r="C1" s="192"/>
      <c r="D1" s="192"/>
      <c r="E1" s="192"/>
    </row>
    <row r="2" customFormat="false" ht="15" hidden="false" customHeight="false" outlineLevel="0" collapsed="false">
      <c r="A2" s="83" t="s">
        <v>207</v>
      </c>
      <c r="B2" s="83"/>
      <c r="C2" s="83"/>
      <c r="D2" s="83"/>
      <c r="E2" s="83"/>
    </row>
    <row r="3" customFormat="false" ht="22.5" hidden="false" customHeight="true" outlineLevel="0" collapsed="false">
      <c r="A3" s="84" t="s">
        <v>75</v>
      </c>
      <c r="B3" s="84"/>
      <c r="C3" s="84"/>
      <c r="D3" s="84"/>
      <c r="E3" s="84"/>
    </row>
    <row r="4" customFormat="false" ht="15" hidden="false" customHeight="false" outlineLevel="0" collapsed="false">
      <c r="A4" s="87"/>
      <c r="B4" s="85" t="s">
        <v>12</v>
      </c>
      <c r="C4" s="91" t="s">
        <v>78</v>
      </c>
      <c r="D4" s="316"/>
      <c r="E4" s="86" t="s">
        <v>76</v>
      </c>
    </row>
    <row r="5" customFormat="false" ht="15" hidden="false" customHeight="false" outlineLevel="0" collapsed="false">
      <c r="A5" s="93"/>
      <c r="B5" s="94" t="s">
        <v>80</v>
      </c>
      <c r="C5" s="95"/>
      <c r="D5" s="95"/>
      <c r="E5" s="90" t="s">
        <v>208</v>
      </c>
    </row>
    <row r="6" customFormat="false" ht="15" hidden="false" customHeight="false" outlineLevel="0" collapsed="false">
      <c r="A6" s="85" t="n">
        <v>1</v>
      </c>
      <c r="B6" s="97" t="s">
        <v>81</v>
      </c>
      <c r="C6" s="85"/>
      <c r="D6" s="98" t="s">
        <v>31</v>
      </c>
      <c r="E6" s="90" t="s">
        <v>32</v>
      </c>
    </row>
    <row r="7" customFormat="false" ht="15" hidden="false" customHeight="false" outlineLevel="0" collapsed="false">
      <c r="A7" s="99"/>
      <c r="B7" s="100"/>
      <c r="C7" s="101"/>
      <c r="D7" s="102"/>
      <c r="E7" s="104" t="s">
        <v>82</v>
      </c>
    </row>
    <row r="8" customFormat="false" ht="15" hidden="false" customHeight="false" outlineLevel="0" collapsed="false">
      <c r="A8" s="103" t="s">
        <v>33</v>
      </c>
      <c r="B8" s="104" t="s">
        <v>83</v>
      </c>
      <c r="C8" s="105"/>
      <c r="D8" s="106" t="n">
        <v>1440.4</v>
      </c>
      <c r="E8" s="104" t="s">
        <v>209</v>
      </c>
    </row>
    <row r="9" customFormat="false" ht="15" hidden="false" customHeight="false" outlineLevel="0" collapsed="false">
      <c r="A9" s="194"/>
      <c r="B9" s="129"/>
      <c r="C9" s="195"/>
      <c r="D9" s="196"/>
      <c r="E9" s="129"/>
    </row>
    <row r="10" customFormat="false" ht="15" hidden="false" customHeight="false" outlineLevel="0" collapsed="false">
      <c r="A10" s="103" t="s">
        <v>36</v>
      </c>
      <c r="B10" s="104" t="s">
        <v>85</v>
      </c>
      <c r="C10" s="99"/>
      <c r="D10" s="102"/>
      <c r="E10" s="100"/>
    </row>
    <row r="11" customFormat="false" ht="15" hidden="false" customHeight="false" outlineLevel="0" collapsed="false">
      <c r="A11" s="197"/>
      <c r="B11" s="198"/>
      <c r="C11" s="199"/>
      <c r="D11" s="200"/>
      <c r="E11" s="198"/>
    </row>
    <row r="12" customFormat="false" ht="15" hidden="false" customHeight="false" outlineLevel="0" collapsed="false">
      <c r="A12" s="202"/>
      <c r="B12" s="114"/>
      <c r="C12" s="202"/>
      <c r="D12" s="203"/>
      <c r="E12" s="114"/>
    </row>
    <row r="13" customFormat="false" ht="15" hidden="false" customHeight="false" outlineLevel="0" collapsed="false">
      <c r="A13" s="93" t="s">
        <v>86</v>
      </c>
      <c r="B13" s="204" t="s">
        <v>87</v>
      </c>
      <c r="C13" s="205"/>
      <c r="D13" s="206" t="n">
        <f aca="false">D8+D11</f>
        <v>1440.4</v>
      </c>
      <c r="E13" s="207"/>
      <c r="H13" s="317"/>
    </row>
    <row r="14" customFormat="false" ht="15" hidden="false" customHeight="false" outlineLevel="0" collapsed="false">
      <c r="A14" s="87"/>
      <c r="B14" s="88"/>
      <c r="C14" s="87"/>
      <c r="D14" s="89"/>
      <c r="E14" s="88"/>
    </row>
    <row r="15" customFormat="false" ht="15" hidden="false" customHeight="false" outlineLevel="0" collapsed="false">
      <c r="A15" s="115"/>
      <c r="B15" s="116" t="s">
        <v>88</v>
      </c>
      <c r="C15" s="117"/>
      <c r="D15" s="118"/>
      <c r="E15" s="119"/>
    </row>
    <row r="16" customFormat="false" ht="15" hidden="false" customHeight="false" outlineLevel="0" collapsed="false">
      <c r="A16" s="120"/>
      <c r="B16" s="121" t="s">
        <v>89</v>
      </c>
      <c r="C16" s="122" t="s">
        <v>30</v>
      </c>
      <c r="D16" s="123" t="s">
        <v>31</v>
      </c>
      <c r="E16" s="121" t="s">
        <v>32</v>
      </c>
    </row>
    <row r="17" customFormat="false" ht="15" hidden="false" customHeight="false" outlineLevel="0" collapsed="false">
      <c r="A17" s="124" t="s">
        <v>33</v>
      </c>
      <c r="B17" s="108" t="s">
        <v>90</v>
      </c>
      <c r="C17" s="125"/>
      <c r="D17" s="110" t="n">
        <f aca="false">((4*22)*4)-(D13*6%)</f>
        <v>265.576</v>
      </c>
      <c r="E17" s="108" t="s">
        <v>91</v>
      </c>
    </row>
    <row r="18" customFormat="false" ht="15" hidden="false" customHeight="false" outlineLevel="0" collapsed="false">
      <c r="A18" s="124" t="s">
        <v>36</v>
      </c>
      <c r="B18" s="108" t="s">
        <v>188</v>
      </c>
      <c r="C18" s="125" t="n">
        <v>0</v>
      </c>
      <c r="D18" s="110" t="n">
        <v>460.06</v>
      </c>
      <c r="E18" s="108" t="s">
        <v>210</v>
      </c>
      <c r="H18" s="208"/>
    </row>
    <row r="19" customFormat="false" ht="15" hidden="false" customHeight="false" outlineLevel="0" collapsed="false">
      <c r="A19" s="124" t="s">
        <v>43</v>
      </c>
      <c r="B19" s="108" t="s">
        <v>189</v>
      </c>
      <c r="C19" s="125" t="n">
        <v>0</v>
      </c>
      <c r="D19" s="110" t="n">
        <v>43.66</v>
      </c>
      <c r="E19" s="108" t="s">
        <v>201</v>
      </c>
    </row>
    <row r="20" customFormat="false" ht="15" hidden="false" customHeight="false" outlineLevel="0" collapsed="false">
      <c r="A20" s="124" t="s">
        <v>95</v>
      </c>
      <c r="B20" s="108" t="s">
        <v>96</v>
      </c>
      <c r="C20" s="125"/>
      <c r="D20" s="110" t="n">
        <f aca="false">GARÇOM!D18</f>
        <v>5</v>
      </c>
      <c r="E20" s="108" t="s">
        <v>202</v>
      </c>
    </row>
    <row r="21" customFormat="false" ht="15" hidden="false" customHeight="false" outlineLevel="0" collapsed="false">
      <c r="A21" s="127"/>
      <c r="B21" s="121" t="s">
        <v>97</v>
      </c>
      <c r="C21" s="128" t="n">
        <f aca="false">SUM(C17:C20)</f>
        <v>0</v>
      </c>
      <c r="D21" s="123" t="n">
        <f aca="false">SUM(D17:D20)</f>
        <v>774.296</v>
      </c>
      <c r="E21" s="108"/>
    </row>
    <row r="22" customFormat="false" ht="15" hidden="false" customHeight="false" outlineLevel="0" collapsed="false">
      <c r="A22" s="87"/>
      <c r="B22" s="88"/>
      <c r="C22" s="87"/>
      <c r="D22" s="89"/>
      <c r="E22" s="88"/>
    </row>
    <row r="23" customFormat="false" ht="15" hidden="false" customHeight="false" outlineLevel="0" collapsed="false">
      <c r="A23" s="115"/>
      <c r="B23" s="116" t="s">
        <v>98</v>
      </c>
      <c r="C23" s="117"/>
      <c r="D23" s="118"/>
      <c r="E23" s="119"/>
    </row>
    <row r="24" customFormat="false" ht="15" hidden="false" customHeight="false" outlineLevel="0" collapsed="false">
      <c r="A24" s="120"/>
      <c r="B24" s="121" t="s">
        <v>99</v>
      </c>
      <c r="C24" s="122" t="s">
        <v>30</v>
      </c>
      <c r="D24" s="123" t="s">
        <v>31</v>
      </c>
      <c r="E24" s="121" t="s">
        <v>32</v>
      </c>
      <c r="H24" s="318"/>
    </row>
    <row r="25" customFormat="false" ht="15" hidden="false" customHeight="false" outlineLevel="0" collapsed="false">
      <c r="A25" s="124" t="s">
        <v>33</v>
      </c>
      <c r="B25" s="108" t="s">
        <v>100</v>
      </c>
      <c r="C25" s="125" t="n">
        <v>0.2</v>
      </c>
      <c r="D25" s="110" t="n">
        <f aca="false">D13*C25</f>
        <v>288.08</v>
      </c>
      <c r="E25" s="108" t="s">
        <v>101</v>
      </c>
    </row>
    <row r="26" customFormat="false" ht="15" hidden="false" customHeight="false" outlineLevel="0" collapsed="false">
      <c r="A26" s="124" t="s">
        <v>36</v>
      </c>
      <c r="B26" s="108" t="s">
        <v>102</v>
      </c>
      <c r="C26" s="125" t="n">
        <v>0.08</v>
      </c>
      <c r="D26" s="110" t="n">
        <f aca="false">D$13*C26</f>
        <v>115.232</v>
      </c>
      <c r="E26" s="108" t="s">
        <v>103</v>
      </c>
    </row>
    <row r="27" customFormat="false" ht="15" hidden="false" customHeight="false" outlineLevel="0" collapsed="false">
      <c r="A27" s="124" t="s">
        <v>43</v>
      </c>
      <c r="B27" s="108" t="s">
        <v>104</v>
      </c>
      <c r="C27" s="125" t="n">
        <v>0.025</v>
      </c>
      <c r="D27" s="110" t="n">
        <f aca="false">D$13*C27</f>
        <v>36.01</v>
      </c>
      <c r="E27" s="108" t="s">
        <v>105</v>
      </c>
    </row>
    <row r="28" customFormat="false" ht="15" hidden="false" customHeight="false" outlineLevel="0" collapsed="false">
      <c r="A28" s="124" t="s">
        <v>95</v>
      </c>
      <c r="B28" s="108" t="s">
        <v>106</v>
      </c>
      <c r="C28" s="125" t="n">
        <v>0.01</v>
      </c>
      <c r="D28" s="110" t="n">
        <f aca="false">D$13*C28</f>
        <v>14.404</v>
      </c>
      <c r="E28" s="108" t="s">
        <v>107</v>
      </c>
    </row>
    <row r="29" customFormat="false" ht="15" hidden="false" customHeight="false" outlineLevel="0" collapsed="false">
      <c r="A29" s="124" t="s">
        <v>108</v>
      </c>
      <c r="B29" s="108" t="s">
        <v>109</v>
      </c>
      <c r="C29" s="125" t="n">
        <v>0.025</v>
      </c>
      <c r="D29" s="110" t="n">
        <f aca="false">D$13*C29</f>
        <v>36.01</v>
      </c>
      <c r="E29" s="108" t="s">
        <v>110</v>
      </c>
    </row>
    <row r="30" customFormat="false" ht="15" hidden="false" customHeight="false" outlineLevel="0" collapsed="false">
      <c r="A30" s="124" t="s">
        <v>111</v>
      </c>
      <c r="B30" s="108" t="s">
        <v>112</v>
      </c>
      <c r="C30" s="125" t="n">
        <v>0.002</v>
      </c>
      <c r="D30" s="110" t="n">
        <f aca="false">D$13*C30</f>
        <v>2.8808</v>
      </c>
      <c r="E30" s="108" t="s">
        <v>113</v>
      </c>
    </row>
    <row r="31" customFormat="false" ht="15" hidden="false" customHeight="false" outlineLevel="0" collapsed="false">
      <c r="A31" s="124" t="s">
        <v>114</v>
      </c>
      <c r="B31" s="108" t="s">
        <v>115</v>
      </c>
      <c r="C31" s="125" t="n">
        <v>0.006</v>
      </c>
      <c r="D31" s="110" t="n">
        <f aca="false">D$13*C31</f>
        <v>8.6424</v>
      </c>
      <c r="E31" s="108" t="s">
        <v>116</v>
      </c>
    </row>
    <row r="32" customFormat="false" ht="15" hidden="false" customHeight="false" outlineLevel="0" collapsed="false">
      <c r="A32" s="36" t="s">
        <v>117</v>
      </c>
      <c r="B32" s="60" t="s">
        <v>118</v>
      </c>
      <c r="C32" s="61" t="n">
        <v>0.01</v>
      </c>
      <c r="D32" s="58" t="n">
        <f aca="false">D$13*C32</f>
        <v>14.404</v>
      </c>
      <c r="E32" s="60" t="s">
        <v>119</v>
      </c>
    </row>
    <row r="33" customFormat="false" ht="15" hidden="false" customHeight="false" outlineLevel="0" collapsed="false">
      <c r="A33" s="36"/>
      <c r="B33" s="64" t="s">
        <v>120</v>
      </c>
      <c r="C33" s="65" t="n">
        <f aca="false">SUM(C25:C32)</f>
        <v>0.358</v>
      </c>
      <c r="D33" s="66" t="n">
        <f aca="false">SUM(D25:D32)</f>
        <v>515.6632</v>
      </c>
      <c r="E33" s="60"/>
    </row>
    <row r="34" customFormat="false" ht="15" hidden="false" customHeight="false" outlineLevel="0" collapsed="false">
      <c r="A34" s="87"/>
      <c r="B34" s="88"/>
      <c r="C34" s="87"/>
      <c r="D34" s="89"/>
      <c r="E34" s="88"/>
    </row>
    <row r="35" customFormat="false" ht="15" hidden="false" customHeight="false" outlineLevel="0" collapsed="false">
      <c r="A35" s="115"/>
      <c r="B35" s="116" t="s">
        <v>121</v>
      </c>
      <c r="C35" s="117"/>
      <c r="D35" s="118"/>
      <c r="E35" s="119"/>
    </row>
    <row r="36" customFormat="false" ht="15" hidden="false" customHeight="false" outlineLevel="0" collapsed="false">
      <c r="A36" s="120"/>
      <c r="B36" s="121"/>
      <c r="C36" s="122" t="s">
        <v>30</v>
      </c>
      <c r="D36" s="123" t="s">
        <v>31</v>
      </c>
      <c r="E36" s="121" t="s">
        <v>32</v>
      </c>
    </row>
    <row r="37" customFormat="false" ht="15" hidden="false" customHeight="false" outlineLevel="0" collapsed="false">
      <c r="A37" s="124" t="s">
        <v>33</v>
      </c>
      <c r="B37" s="108" t="s">
        <v>122</v>
      </c>
      <c r="C37" s="125" t="n">
        <v>0.0833</v>
      </c>
      <c r="D37" s="110" t="n">
        <f aca="false">D$13*C37</f>
        <v>119.98532</v>
      </c>
      <c r="E37" s="108" t="s">
        <v>123</v>
      </c>
    </row>
    <row r="38" customFormat="false" ht="15" hidden="false" customHeight="false" outlineLevel="0" collapsed="false">
      <c r="A38" s="124" t="s">
        <v>36</v>
      </c>
      <c r="B38" s="129" t="s">
        <v>124</v>
      </c>
      <c r="C38" s="130" t="n">
        <v>0.0833</v>
      </c>
      <c r="D38" s="196" t="n">
        <f aca="false">D$13*C38</f>
        <v>119.98532</v>
      </c>
      <c r="E38" s="131" t="s">
        <v>125</v>
      </c>
    </row>
    <row r="39" customFormat="false" ht="15" hidden="false" customHeight="false" outlineLevel="0" collapsed="false">
      <c r="A39" s="124" t="s">
        <v>43</v>
      </c>
      <c r="B39" s="108" t="s">
        <v>126</v>
      </c>
      <c r="C39" s="125" t="n">
        <v>0.0278</v>
      </c>
      <c r="D39" s="110" t="n">
        <f aca="false">D$13*C39</f>
        <v>40.04312</v>
      </c>
      <c r="E39" s="108" t="s">
        <v>127</v>
      </c>
    </row>
    <row r="40" customFormat="false" ht="15" hidden="false" customHeight="false" outlineLevel="0" collapsed="false">
      <c r="A40" s="132"/>
      <c r="B40" s="133" t="s">
        <v>128</v>
      </c>
      <c r="C40" s="134" t="n">
        <f aca="false">SUM(C37:C39)</f>
        <v>0.1944</v>
      </c>
      <c r="D40" s="135" t="n">
        <f aca="false">SUM(D37:D39)</f>
        <v>280.01376</v>
      </c>
      <c r="E40" s="100"/>
    </row>
    <row r="41" customFormat="false" ht="15" hidden="false" customHeight="false" outlineLevel="0" collapsed="false">
      <c r="A41" s="136"/>
      <c r="B41" s="100"/>
      <c r="C41" s="137"/>
      <c r="D41" s="102"/>
      <c r="E41" s="138" t="s">
        <v>129</v>
      </c>
    </row>
    <row r="42" customFormat="false" ht="15" hidden="false" customHeight="false" outlineLevel="0" collapsed="false">
      <c r="A42" s="139" t="s">
        <v>43</v>
      </c>
      <c r="B42" s="32" t="s">
        <v>130</v>
      </c>
      <c r="C42" s="33" t="n">
        <f aca="false">C40*C33</f>
        <v>0.0695952</v>
      </c>
      <c r="D42" s="34" t="n">
        <f aca="false">D$13*C42</f>
        <v>100.24492608</v>
      </c>
      <c r="E42" s="140" t="s">
        <v>131</v>
      </c>
    </row>
    <row r="43" customFormat="false" ht="15" hidden="false" customHeight="false" outlineLevel="0" collapsed="false">
      <c r="A43" s="141"/>
      <c r="B43" s="142" t="s">
        <v>132</v>
      </c>
      <c r="C43" s="143" t="n">
        <f aca="false">SUM(C40:C42)</f>
        <v>0.2639952</v>
      </c>
      <c r="D43" s="144" t="n">
        <f aca="false">SUM(D40:D42)</f>
        <v>380.25868608</v>
      </c>
      <c r="E43" s="60"/>
    </row>
    <row r="44" customFormat="false" ht="15" hidden="false" customHeight="false" outlineLevel="0" collapsed="false">
      <c r="A44" s="87"/>
      <c r="B44" s="88"/>
      <c r="C44" s="145"/>
      <c r="D44" s="89"/>
      <c r="E44" s="88"/>
    </row>
    <row r="45" customFormat="false" ht="15" hidden="false" customHeight="false" outlineLevel="0" collapsed="false">
      <c r="A45" s="21"/>
      <c r="B45" s="22" t="s">
        <v>133</v>
      </c>
      <c r="C45" s="23"/>
      <c r="D45" s="24"/>
      <c r="E45" s="25"/>
    </row>
    <row r="46" customFormat="false" ht="15" hidden="false" customHeight="false" outlineLevel="0" collapsed="false">
      <c r="A46" s="37"/>
      <c r="B46" s="38"/>
      <c r="C46" s="146" t="s">
        <v>30</v>
      </c>
      <c r="D46" s="40" t="s">
        <v>31</v>
      </c>
      <c r="E46" s="38" t="s">
        <v>32</v>
      </c>
    </row>
    <row r="47" customFormat="false" ht="15" hidden="false" customHeight="false" outlineLevel="0" collapsed="false">
      <c r="A47" s="147" t="s">
        <v>33</v>
      </c>
      <c r="B47" s="148" t="s">
        <v>134</v>
      </c>
      <c r="C47" s="67" t="n">
        <f aca="false">MOTORISTA!C47</f>
        <v>0.0007</v>
      </c>
      <c r="D47" s="149" t="n">
        <f aca="false">D$13*C47</f>
        <v>1.00828</v>
      </c>
      <c r="E47" s="148" t="s">
        <v>135</v>
      </c>
    </row>
    <row r="48" customFormat="false" ht="15" hidden="false" customHeight="false" outlineLevel="0" collapsed="false">
      <c r="A48" s="150"/>
      <c r="B48" s="62"/>
      <c r="C48" s="39"/>
      <c r="D48" s="68"/>
      <c r="E48" s="62" t="s">
        <v>136</v>
      </c>
    </row>
    <row r="49" customFormat="false" ht="15" hidden="false" customHeight="false" outlineLevel="0" collapsed="false">
      <c r="A49" s="31"/>
      <c r="B49" s="32"/>
      <c r="C49" s="33"/>
      <c r="D49" s="34"/>
      <c r="E49" s="32" t="s">
        <v>137</v>
      </c>
    </row>
    <row r="50" customFormat="false" ht="15" hidden="false" customHeight="false" outlineLevel="0" collapsed="false">
      <c r="A50" s="151"/>
      <c r="B50" s="152" t="s">
        <v>128</v>
      </c>
      <c r="C50" s="153" t="n">
        <f aca="false">SUM(C47:C49)</f>
        <v>0.0007</v>
      </c>
      <c r="D50" s="154" t="n">
        <f aca="false">SUM(D47:D49)</f>
        <v>1.00828</v>
      </c>
      <c r="E50" s="62"/>
    </row>
    <row r="51" customFormat="false" ht="15" hidden="false" customHeight="false" outlineLevel="0" collapsed="false">
      <c r="A51" s="155"/>
      <c r="B51" s="156"/>
      <c r="C51" s="67"/>
      <c r="D51" s="149"/>
      <c r="E51" s="157" t="s">
        <v>129</v>
      </c>
    </row>
    <row r="52" customFormat="false" ht="15" hidden="false" customHeight="false" outlineLevel="0" collapsed="false">
      <c r="A52" s="139" t="s">
        <v>36</v>
      </c>
      <c r="B52" s="158" t="s">
        <v>130</v>
      </c>
      <c r="C52" s="33" t="n">
        <f aca="false">C50*C33</f>
        <v>0.0002506</v>
      </c>
      <c r="D52" s="34" t="n">
        <f aca="false">D$13*C52</f>
        <v>0.36096424</v>
      </c>
      <c r="E52" s="140" t="s">
        <v>211</v>
      </c>
    </row>
    <row r="53" customFormat="false" ht="15" hidden="false" customHeight="false" outlineLevel="0" collapsed="false">
      <c r="A53" s="159"/>
      <c r="B53" s="142" t="s">
        <v>138</v>
      </c>
      <c r="C53" s="143" t="n">
        <f aca="false">SUM(C50:C52)</f>
        <v>0.0009506</v>
      </c>
      <c r="D53" s="144" t="n">
        <f aca="false">SUM(D50:D52)</f>
        <v>1.36924424</v>
      </c>
      <c r="E53" s="60"/>
    </row>
    <row r="54" customFormat="false" ht="15" hidden="false" customHeight="false" outlineLevel="0" collapsed="false">
      <c r="A54" s="87"/>
      <c r="B54" s="88"/>
      <c r="C54" s="87"/>
      <c r="D54" s="89"/>
      <c r="E54" s="88"/>
    </row>
    <row r="55" customFormat="false" ht="15" hidden="false" customHeight="false" outlineLevel="0" collapsed="false">
      <c r="A55" s="21"/>
      <c r="B55" s="22" t="s">
        <v>139</v>
      </c>
      <c r="C55" s="23"/>
      <c r="D55" s="24"/>
      <c r="E55" s="25"/>
    </row>
    <row r="56" customFormat="false" ht="15" hidden="false" customHeight="false" outlineLevel="0" collapsed="false">
      <c r="A56" s="21"/>
      <c r="B56" s="38"/>
      <c r="C56" s="160" t="s">
        <v>30</v>
      </c>
      <c r="D56" s="57" t="s">
        <v>31</v>
      </c>
      <c r="E56" s="27" t="s">
        <v>32</v>
      </c>
    </row>
    <row r="57" customFormat="false" ht="15" hidden="false" customHeight="false" outlineLevel="0" collapsed="false">
      <c r="A57" s="155"/>
      <c r="B57" s="148"/>
      <c r="C57" s="147"/>
      <c r="D57" s="161"/>
      <c r="E57" s="162" t="s">
        <v>140</v>
      </c>
    </row>
    <row r="58" customFormat="false" ht="15" hidden="false" customHeight="false" outlineLevel="0" collapsed="false">
      <c r="A58" s="163" t="s">
        <v>33</v>
      </c>
      <c r="B58" s="62" t="s">
        <v>141</v>
      </c>
      <c r="C58" s="39" t="n">
        <f aca="false">5%*8.33%</f>
        <v>0.004165</v>
      </c>
      <c r="D58" s="164" t="n">
        <f aca="false">D$13*C58</f>
        <v>5.999266</v>
      </c>
      <c r="E58" s="162" t="s">
        <v>142</v>
      </c>
    </row>
    <row r="59" customFormat="false" ht="15" hidden="false" customHeight="false" outlineLevel="0" collapsed="false">
      <c r="A59" s="139"/>
      <c r="B59" s="32"/>
      <c r="C59" s="33"/>
      <c r="D59" s="165"/>
      <c r="E59" s="140" t="s">
        <v>143</v>
      </c>
    </row>
    <row r="60" customFormat="false" ht="15" hidden="false" customHeight="false" outlineLevel="0" collapsed="false">
      <c r="A60" s="150"/>
      <c r="B60" s="62"/>
      <c r="C60" s="39"/>
      <c r="D60" s="68"/>
      <c r="E60" s="157" t="s">
        <v>144</v>
      </c>
    </row>
    <row r="61" customFormat="false" ht="15" hidden="false" customHeight="false" outlineLevel="0" collapsed="false">
      <c r="A61" s="31" t="s">
        <v>36</v>
      </c>
      <c r="B61" s="32" t="s">
        <v>145</v>
      </c>
      <c r="C61" s="33" t="n">
        <f aca="false">C58*8%</f>
        <v>0.0003332</v>
      </c>
      <c r="D61" s="34" t="n">
        <f aca="false">D$13*C61</f>
        <v>0.47994128</v>
      </c>
      <c r="E61" s="140" t="s">
        <v>146</v>
      </c>
    </row>
    <row r="62" customFormat="false" ht="15" hidden="false" customHeight="false" outlineLevel="0" collapsed="false">
      <c r="A62" s="147"/>
      <c r="B62" s="148" t="s">
        <v>147</v>
      </c>
      <c r="C62" s="67"/>
      <c r="D62" s="149"/>
      <c r="E62" s="148" t="s">
        <v>148</v>
      </c>
    </row>
    <row r="63" customFormat="false" ht="15" hidden="false" customHeight="false" outlineLevel="0" collapsed="false">
      <c r="A63" s="31" t="s">
        <v>43</v>
      </c>
      <c r="B63" s="32" t="s">
        <v>149</v>
      </c>
      <c r="C63" s="33" t="n">
        <v>0.02</v>
      </c>
      <c r="D63" s="34" t="n">
        <f aca="false">D$13*C63</f>
        <v>28.808</v>
      </c>
      <c r="E63" s="32"/>
    </row>
    <row r="64" customFormat="false" ht="15" hidden="false" customHeight="false" outlineLevel="0" collapsed="false">
      <c r="A64" s="147"/>
      <c r="B64" s="148"/>
      <c r="C64" s="166"/>
      <c r="D64" s="149"/>
      <c r="E64" s="157" t="s">
        <v>150</v>
      </c>
    </row>
    <row r="65" customFormat="false" ht="15" hidden="false" customHeight="false" outlineLevel="0" collapsed="false">
      <c r="A65" s="150" t="s">
        <v>95</v>
      </c>
      <c r="B65" s="62" t="s">
        <v>151</v>
      </c>
      <c r="C65" s="167" t="n">
        <f aca="false">(7/30)/12</f>
        <v>0.0194444444444444</v>
      </c>
      <c r="D65" s="68" t="n">
        <f aca="false">D$13*C65</f>
        <v>28.0077777777778</v>
      </c>
      <c r="E65" s="162" t="s">
        <v>152</v>
      </c>
    </row>
    <row r="66" customFormat="false" ht="15" hidden="false" customHeight="false" outlineLevel="0" collapsed="false">
      <c r="A66" s="31"/>
      <c r="B66" s="62"/>
      <c r="C66" s="168"/>
      <c r="D66" s="34"/>
      <c r="E66" s="162" t="s">
        <v>153</v>
      </c>
    </row>
    <row r="67" customFormat="false" ht="15" hidden="false" customHeight="false" outlineLevel="0" collapsed="false">
      <c r="A67" s="163" t="s">
        <v>108</v>
      </c>
      <c r="B67" s="148" t="s">
        <v>130</v>
      </c>
      <c r="C67" s="169" t="n">
        <f aca="false">C65*C33</f>
        <v>0.00696111111111111</v>
      </c>
      <c r="D67" s="68" t="n">
        <f aca="false">D$13*C67</f>
        <v>10.0267844444444</v>
      </c>
      <c r="E67" s="148" t="s">
        <v>154</v>
      </c>
    </row>
    <row r="68" customFormat="false" ht="15" hidden="false" customHeight="false" outlineLevel="0" collapsed="false">
      <c r="A68" s="163"/>
      <c r="B68" s="32"/>
      <c r="C68" s="169"/>
      <c r="D68" s="170"/>
      <c r="E68" s="32" t="s">
        <v>155</v>
      </c>
    </row>
    <row r="69" customFormat="false" ht="15" hidden="false" customHeight="false" outlineLevel="0" collapsed="false">
      <c r="A69" s="147"/>
      <c r="B69" s="148" t="s">
        <v>147</v>
      </c>
      <c r="C69" s="67"/>
      <c r="D69" s="149"/>
      <c r="E69" s="62" t="s">
        <v>148</v>
      </c>
    </row>
    <row r="70" customFormat="false" ht="15" hidden="false" customHeight="false" outlineLevel="0" collapsed="false">
      <c r="A70" s="31" t="s">
        <v>111</v>
      </c>
      <c r="B70" s="32" t="s">
        <v>156</v>
      </c>
      <c r="C70" s="33" t="n">
        <v>0.02</v>
      </c>
      <c r="D70" s="34" t="n">
        <f aca="false">D$13*C70</f>
        <v>28.808</v>
      </c>
      <c r="E70" s="32"/>
    </row>
    <row r="71" customFormat="false" ht="15" hidden="false" customHeight="false" outlineLevel="0" collapsed="false">
      <c r="A71" s="63"/>
      <c r="B71" s="64" t="s">
        <v>157</v>
      </c>
      <c r="C71" s="65" t="n">
        <f aca="false">SUM(C58:C70)</f>
        <v>0.0709037555555556</v>
      </c>
      <c r="D71" s="66" t="n">
        <f aca="false">SUM(D58:D70)</f>
        <v>102.129769502222</v>
      </c>
      <c r="E71" s="60"/>
    </row>
    <row r="72" customFormat="false" ht="15" hidden="false" customHeight="false" outlineLevel="0" collapsed="false">
      <c r="A72" s="87"/>
      <c r="B72" s="88"/>
      <c r="C72" s="145"/>
      <c r="D72" s="89"/>
      <c r="E72" s="88"/>
    </row>
    <row r="73" customFormat="false" ht="15" hidden="false" customHeight="false" outlineLevel="0" collapsed="false">
      <c r="A73" s="21"/>
      <c r="B73" s="22" t="s">
        <v>158</v>
      </c>
      <c r="C73" s="23"/>
      <c r="D73" s="24"/>
      <c r="E73" s="25"/>
    </row>
    <row r="74" customFormat="false" ht="15" hidden="false" customHeight="false" outlineLevel="0" collapsed="false">
      <c r="A74" s="171"/>
      <c r="B74" s="30"/>
      <c r="C74" s="172" t="s">
        <v>30</v>
      </c>
      <c r="D74" s="57" t="s">
        <v>31</v>
      </c>
      <c r="E74" s="30" t="s">
        <v>32</v>
      </c>
    </row>
    <row r="75" customFormat="false" ht="15" hidden="false" customHeight="false" outlineLevel="0" collapsed="false">
      <c r="A75" s="150"/>
      <c r="B75" s="62"/>
      <c r="C75" s="39"/>
      <c r="D75" s="68"/>
      <c r="E75" s="157" t="s">
        <v>144</v>
      </c>
    </row>
    <row r="76" customFormat="false" ht="15" hidden="false" customHeight="false" outlineLevel="0" collapsed="false">
      <c r="A76" s="150" t="s">
        <v>33</v>
      </c>
      <c r="B76" s="62" t="s">
        <v>160</v>
      </c>
      <c r="C76" s="39" t="n">
        <f aca="false">(5/30)/12</f>
        <v>0.0138888888888889</v>
      </c>
      <c r="D76" s="68" t="n">
        <f aca="false">D$13*C76</f>
        <v>20.0055555555556</v>
      </c>
      <c r="E76" s="162" t="s">
        <v>161</v>
      </c>
    </row>
    <row r="77" customFormat="false" ht="15" hidden="false" customHeight="false" outlineLevel="0" collapsed="false">
      <c r="A77" s="155"/>
      <c r="B77" s="148"/>
      <c r="C77" s="173"/>
      <c r="D77" s="149"/>
      <c r="E77" s="148" t="s">
        <v>162</v>
      </c>
    </row>
    <row r="78" customFormat="false" ht="15" hidden="false" customHeight="false" outlineLevel="0" collapsed="false">
      <c r="A78" s="163" t="s">
        <v>36</v>
      </c>
      <c r="B78" s="62" t="s">
        <v>163</v>
      </c>
      <c r="C78" s="169" t="n">
        <v>0.00021</v>
      </c>
      <c r="D78" s="68" t="n">
        <f aca="false">D$13*C78</f>
        <v>0.302484</v>
      </c>
      <c r="E78" s="62" t="s">
        <v>164</v>
      </c>
    </row>
    <row r="79" customFormat="false" ht="15" hidden="false" customHeight="false" outlineLevel="0" collapsed="false">
      <c r="A79" s="139"/>
      <c r="B79" s="32"/>
      <c r="C79" s="174"/>
      <c r="D79" s="34"/>
      <c r="E79" s="32" t="s">
        <v>165</v>
      </c>
    </row>
    <row r="80" customFormat="false" ht="15" hidden="false" customHeight="false" outlineLevel="0" collapsed="false">
      <c r="A80" s="150"/>
      <c r="B80" s="62"/>
      <c r="C80" s="167"/>
      <c r="D80" s="68"/>
      <c r="E80" s="52" t="s">
        <v>166</v>
      </c>
    </row>
    <row r="81" customFormat="false" ht="15" hidden="false" customHeight="false" outlineLevel="0" collapsed="false">
      <c r="A81" s="150" t="s">
        <v>43</v>
      </c>
      <c r="B81" s="62" t="s">
        <v>167</v>
      </c>
      <c r="C81" s="167" t="n">
        <f aca="false">(3/30)/12</f>
        <v>0.00833333333333333</v>
      </c>
      <c r="D81" s="68" t="n">
        <f aca="false">D$13*C81</f>
        <v>12.0033333333333</v>
      </c>
      <c r="E81" s="162" t="s">
        <v>168</v>
      </c>
    </row>
    <row r="82" customFormat="false" ht="15" hidden="false" customHeight="false" outlineLevel="0" collapsed="false">
      <c r="A82" s="31"/>
      <c r="B82" s="62"/>
      <c r="C82" s="168"/>
      <c r="D82" s="34"/>
      <c r="E82" s="162" t="s">
        <v>169</v>
      </c>
    </row>
    <row r="83" customFormat="false" ht="15" hidden="false" customHeight="false" outlineLevel="0" collapsed="false">
      <c r="A83" s="163" t="s">
        <v>95</v>
      </c>
      <c r="B83" s="148" t="s">
        <v>170</v>
      </c>
      <c r="C83" s="169" t="n">
        <f aca="false">(15/30)/12*0.1</f>
        <v>0.00416666666666667</v>
      </c>
      <c r="D83" s="68" t="n">
        <f aca="false">D$13*C83</f>
        <v>6.00166666666667</v>
      </c>
      <c r="E83" s="148" t="s">
        <v>171</v>
      </c>
    </row>
    <row r="84" customFormat="false" ht="15" hidden="false" customHeight="false" outlineLevel="0" collapsed="false">
      <c r="A84" s="163"/>
      <c r="B84" s="32"/>
      <c r="C84" s="169"/>
      <c r="D84" s="170"/>
      <c r="E84" s="32" t="s">
        <v>172</v>
      </c>
    </row>
    <row r="85" customFormat="false" ht="15" hidden="false" customHeight="false" outlineLevel="0" collapsed="false">
      <c r="A85" s="63"/>
      <c r="B85" s="64" t="s">
        <v>49</v>
      </c>
      <c r="C85" s="65" t="n">
        <f aca="false">SUM(C75:C84)</f>
        <v>0.0265988888888889</v>
      </c>
      <c r="D85" s="66" t="n">
        <f aca="false">SUM(D75:D84)</f>
        <v>38.3130395555556</v>
      </c>
      <c r="E85" s="60"/>
    </row>
    <row r="86" customFormat="false" ht="15" hidden="false" customHeight="false" outlineLevel="0" collapsed="false">
      <c r="A86" s="36" t="s">
        <v>108</v>
      </c>
      <c r="B86" s="60" t="s">
        <v>173</v>
      </c>
      <c r="C86" s="67" t="n">
        <f aca="false">C85*C33</f>
        <v>0.00952240222222222</v>
      </c>
      <c r="D86" s="68" t="n">
        <f aca="false">D$13*C86</f>
        <v>13.7160681608889</v>
      </c>
      <c r="E86" s="148" t="s">
        <v>174</v>
      </c>
    </row>
    <row r="87" customFormat="false" ht="15" hidden="false" customHeight="false" outlineLevel="0" collapsed="false">
      <c r="A87" s="175"/>
      <c r="B87" s="176" t="s">
        <v>175</v>
      </c>
      <c r="C87" s="175"/>
      <c r="D87" s="177" t="n">
        <f aca="false">SUM(D85:D86)</f>
        <v>52.0291077164444</v>
      </c>
      <c r="E87" s="32" t="s">
        <v>176</v>
      </c>
    </row>
    <row r="88" customFormat="false" ht="15" hidden="false" customHeight="false" outlineLevel="0" collapsed="false">
      <c r="A88" s="178"/>
      <c r="B88" s="179"/>
      <c r="C88" s="178"/>
      <c r="D88" s="180"/>
      <c r="E88" s="181"/>
    </row>
    <row r="89" customFormat="false" ht="15" hidden="false" customHeight="false" outlineLevel="0" collapsed="false">
      <c r="A89" s="36"/>
      <c r="B89" s="64" t="s">
        <v>177</v>
      </c>
      <c r="C89" s="65"/>
      <c r="D89" s="66" t="n">
        <f aca="false">D87+D71+D53+D43+D33+D21+D13</f>
        <v>3266.14600753867</v>
      </c>
      <c r="E89" s="60"/>
    </row>
    <row r="90" customFormat="false" ht="15" hidden="false" customHeight="false" outlineLevel="0" collapsed="false">
      <c r="A90" s="43"/>
      <c r="B90" s="44"/>
      <c r="C90" s="182"/>
      <c r="D90" s="46"/>
      <c r="E90" s="52"/>
    </row>
    <row r="91" customFormat="false" ht="15.75" hidden="false" customHeight="false" outlineLevel="0" collapsed="false">
      <c r="A91" s="43"/>
      <c r="B91" s="64" t="s">
        <v>178</v>
      </c>
      <c r="C91" s="65"/>
      <c r="D91" s="183" t="s">
        <v>212</v>
      </c>
      <c r="E91" s="184" t="n">
        <f aca="false">D89*D91</f>
        <v>16330.7300376933</v>
      </c>
    </row>
    <row r="92" customFormat="false" ht="15" hidden="false" customHeight="false" outlineLevel="0" collapsed="false">
      <c r="A92" s="87"/>
      <c r="B92" s="88"/>
      <c r="C92" s="87"/>
      <c r="D92" s="89"/>
      <c r="E92" s="88"/>
    </row>
    <row r="93" customFormat="false" ht="15" hidden="false" customHeight="false" outlineLevel="0" collapsed="false">
      <c r="A93" s="21"/>
      <c r="B93" s="22" t="s">
        <v>29</v>
      </c>
      <c r="C93" s="23"/>
      <c r="D93" s="24"/>
      <c r="E93" s="25"/>
    </row>
    <row r="94" customFormat="false" ht="15" hidden="false" customHeight="false" outlineLevel="0" collapsed="false">
      <c r="A94" s="26"/>
      <c r="B94" s="27"/>
      <c r="C94" s="28" t="s">
        <v>30</v>
      </c>
      <c r="D94" s="29" t="s">
        <v>31</v>
      </c>
      <c r="E94" s="30" t="s">
        <v>32</v>
      </c>
    </row>
    <row r="95" customFormat="false" ht="15.75" hidden="false" customHeight="false" outlineLevel="0" collapsed="false">
      <c r="A95" s="319" t="s">
        <v>33</v>
      </c>
      <c r="B95" s="32" t="s">
        <v>34</v>
      </c>
      <c r="C95" s="33" t="n">
        <v>0.0137</v>
      </c>
      <c r="D95" s="34" t="n">
        <f aca="false">E91*C95</f>
        <v>223.731001516399</v>
      </c>
      <c r="E95" s="35" t="s">
        <v>35</v>
      </c>
    </row>
    <row r="96" customFormat="false" ht="15" hidden="false" customHeight="false" outlineLevel="0" collapsed="false">
      <c r="A96" s="36" t="s">
        <v>36</v>
      </c>
      <c r="B96" s="32" t="s">
        <v>37</v>
      </c>
      <c r="C96" s="33" t="n">
        <v>0.01</v>
      </c>
      <c r="D96" s="58" t="n">
        <f aca="false">(E91+D95)*C96</f>
        <v>165.544610392097</v>
      </c>
      <c r="E96" s="35" t="s">
        <v>38</v>
      </c>
    </row>
    <row r="97" customFormat="false" ht="15" hidden="false" customHeight="false" outlineLevel="0" collapsed="false">
      <c r="A97" s="147"/>
      <c r="B97" s="38" t="s">
        <v>39</v>
      </c>
      <c r="C97" s="39"/>
      <c r="D97" s="40" t="n">
        <f aca="false">SUM(D95:D96)</f>
        <v>389.275611908496</v>
      </c>
      <c r="E97" s="41"/>
    </row>
    <row r="98" customFormat="false" ht="15" hidden="false" customHeight="false" outlineLevel="0" collapsed="false">
      <c r="A98" s="141" t="s">
        <v>180</v>
      </c>
      <c r="B98" s="185" t="s">
        <v>181</v>
      </c>
      <c r="C98" s="186"/>
      <c r="D98" s="187"/>
      <c r="E98" s="188"/>
    </row>
    <row r="99" customFormat="false" ht="15" hidden="false" customHeight="false" outlineLevel="0" collapsed="false">
      <c r="A99" s="43"/>
      <c r="B99" s="44"/>
      <c r="C99" s="45"/>
      <c r="D99" s="46"/>
      <c r="E99" s="47"/>
    </row>
    <row r="100" customFormat="false" ht="15" hidden="false" customHeight="false" outlineLevel="0" collapsed="false">
      <c r="A100" s="48"/>
      <c r="B100" s="49" t="s">
        <v>41</v>
      </c>
      <c r="C100" s="50"/>
      <c r="D100" s="29" t="n">
        <f aca="false">(E91+D97)/(1-6.65%)</f>
        <v>17911.0933579023</v>
      </c>
      <c r="E100" s="51"/>
    </row>
    <row r="101" customFormat="false" ht="15" hidden="false" customHeight="false" outlineLevel="0" collapsed="false">
      <c r="A101" s="87"/>
      <c r="B101" s="88"/>
      <c r="C101" s="145"/>
      <c r="D101" s="89"/>
      <c r="E101" s="189"/>
    </row>
    <row r="102" customFormat="false" ht="15" hidden="false" customHeight="false" outlineLevel="0" collapsed="false">
      <c r="A102" s="21"/>
      <c r="B102" s="22" t="s">
        <v>42</v>
      </c>
      <c r="C102" s="54"/>
      <c r="D102" s="55"/>
      <c r="E102" s="56"/>
    </row>
    <row r="103" customFormat="false" ht="15" hidden="false" customHeight="false" outlineLevel="0" collapsed="false">
      <c r="A103" s="26"/>
      <c r="B103" s="27"/>
      <c r="C103" s="28" t="s">
        <v>30</v>
      </c>
      <c r="D103" s="57" t="s">
        <v>31</v>
      </c>
      <c r="E103" s="30" t="s">
        <v>32</v>
      </c>
    </row>
    <row r="104" customFormat="false" ht="15" hidden="false" customHeight="false" outlineLevel="0" collapsed="false">
      <c r="A104" s="31" t="s">
        <v>43</v>
      </c>
      <c r="B104" s="32" t="s">
        <v>44</v>
      </c>
      <c r="C104" s="33"/>
      <c r="D104" s="58"/>
      <c r="E104" s="59" t="s">
        <v>45</v>
      </c>
    </row>
    <row r="105" customFormat="false" ht="15" hidden="false" customHeight="false" outlineLevel="0" collapsed="false">
      <c r="A105" s="36"/>
      <c r="B105" s="60" t="s">
        <v>46</v>
      </c>
      <c r="C105" s="61" t="n">
        <v>0.0065</v>
      </c>
      <c r="D105" s="58" t="n">
        <f aca="false">$D$100*C105</f>
        <v>116.422106826365</v>
      </c>
      <c r="E105" s="62"/>
    </row>
    <row r="106" customFormat="false" ht="15" hidden="false" customHeight="false" outlineLevel="0" collapsed="false">
      <c r="A106" s="36"/>
      <c r="B106" s="60" t="s">
        <v>47</v>
      </c>
      <c r="C106" s="61" t="n">
        <v>0.03</v>
      </c>
      <c r="D106" s="58" t="n">
        <f aca="false">$D$100*C106</f>
        <v>537.33280073707</v>
      </c>
      <c r="E106" s="62"/>
    </row>
    <row r="107" customFormat="false" ht="15" hidden="false" customHeight="false" outlineLevel="0" collapsed="false">
      <c r="A107" s="36"/>
      <c r="B107" s="60" t="s">
        <v>48</v>
      </c>
      <c r="C107" s="61" t="n">
        <v>0.03</v>
      </c>
      <c r="D107" s="58" t="n">
        <f aca="false">$D$100*C107</f>
        <v>537.33280073707</v>
      </c>
      <c r="E107" s="62"/>
    </row>
    <row r="108" customFormat="false" ht="15" hidden="false" customHeight="false" outlineLevel="0" collapsed="false">
      <c r="A108" s="36"/>
      <c r="B108" s="60"/>
      <c r="C108" s="61" t="n">
        <v>0</v>
      </c>
      <c r="D108" s="58" t="n">
        <f aca="false">D100*C108</f>
        <v>0</v>
      </c>
      <c r="E108" s="62"/>
    </row>
    <row r="109" customFormat="false" ht="15" hidden="false" customHeight="false" outlineLevel="0" collapsed="false">
      <c r="A109" s="63"/>
      <c r="B109" s="64" t="s">
        <v>49</v>
      </c>
      <c r="C109" s="65" t="n">
        <f aca="false">SUM(C105:C108)</f>
        <v>0.0665</v>
      </c>
      <c r="D109" s="66" t="n">
        <f aca="false">SUM(D105:D108)</f>
        <v>1191.08770830051</v>
      </c>
      <c r="E109" s="32"/>
    </row>
    <row r="110" customFormat="false" ht="15" hidden="false" customHeight="false" outlineLevel="0" collapsed="false">
      <c r="A110" s="36"/>
      <c r="B110" s="60"/>
      <c r="C110" s="67"/>
      <c r="D110" s="68"/>
      <c r="E110" s="60"/>
    </row>
    <row r="111" customFormat="false" ht="15" hidden="false" customHeight="false" outlineLevel="0" collapsed="false">
      <c r="A111" s="36"/>
      <c r="B111" s="64" t="s">
        <v>50</v>
      </c>
      <c r="C111" s="36"/>
      <c r="D111" s="66" t="n">
        <f aca="false">D109+D100</f>
        <v>19102.1810662028</v>
      </c>
      <c r="E111" s="60"/>
    </row>
    <row r="112" customFormat="false" ht="15" hidden="false" customHeight="false" outlineLevel="0" collapsed="false">
      <c r="A112" s="36"/>
      <c r="B112" s="64"/>
      <c r="C112" s="36"/>
      <c r="D112" s="66"/>
      <c r="E112" s="60"/>
    </row>
    <row r="113" customFormat="false" ht="15" hidden="false" customHeight="false" outlineLevel="0" collapsed="false">
      <c r="A113" s="36"/>
      <c r="B113" s="64"/>
      <c r="C113" s="36"/>
      <c r="D113" s="66"/>
      <c r="E113" s="60"/>
    </row>
    <row r="114" customFormat="false" ht="15" hidden="false" customHeight="false" outlineLevel="0" collapsed="false">
      <c r="A114" s="36"/>
      <c r="B114" s="64" t="s">
        <v>51</v>
      </c>
      <c r="C114" s="36" t="n">
        <v>12</v>
      </c>
      <c r="D114" s="66" t="n">
        <f aca="false">D111*C114</f>
        <v>229226.172794434</v>
      </c>
      <c r="E114" s="60"/>
    </row>
    <row r="115" customFormat="false" ht="15" hidden="false" customHeight="false" outlineLevel="0" collapsed="false">
      <c r="A115" s="124"/>
      <c r="B115" s="121"/>
      <c r="C115" s="124"/>
      <c r="D115" s="123"/>
      <c r="E115" s="108"/>
    </row>
    <row r="116" s="80" customFormat="true" ht="15.75" hidden="false" customHeight="false" outlineLevel="0" collapsed="false">
      <c r="B116" s="190" t="s">
        <v>182</v>
      </c>
    </row>
    <row r="117" s="80" customFormat="true" ht="9" hidden="false" customHeight="false" outlineLevel="0" collapsed="false"/>
    <row r="118" s="80" customFormat="true" ht="9" hidden="false" customHeight="false" outlineLevel="0" collapsed="false"/>
    <row r="119" s="80" customFormat="true" ht="12.75" hidden="false" customHeight="false" outlineLevel="0" collapsed="false">
      <c r="D119" s="320"/>
    </row>
    <row r="120" s="80" customFormat="true" ht="9" hidden="false" customHeight="false" outlineLevel="0" collapsed="false"/>
    <row r="121" s="80" customFormat="true" ht="9" hidden="false" customHeight="false" outlineLevel="0" collapsed="false"/>
    <row r="122" s="80" customFormat="true" ht="9" hidden="false" customHeight="false" outlineLevel="0" collapsed="false"/>
    <row r="123" s="80" customFormat="true" ht="9" hidden="false" customHeight="false" outlineLevel="0" collapsed="false"/>
    <row r="124" s="80" customFormat="true" ht="9" hidden="false" customHeight="false" outlineLevel="0" collapsed="false"/>
    <row r="125" s="80" customFormat="true" ht="9" hidden="false" customHeight="false" outlineLevel="0" collapsed="false"/>
    <row r="126" s="80" customFormat="true" ht="9" hidden="false" customHeight="false" outlineLevel="0" collapsed="false"/>
    <row r="127" s="80" customFormat="true" ht="9" hidden="false" customHeight="false" outlineLevel="0" collapsed="false"/>
    <row r="128" s="80" customFormat="true" ht="9" hidden="false" customHeight="false" outlineLevel="0" collapsed="false"/>
    <row r="129" s="80" customFormat="true" ht="9" hidden="false" customHeight="false" outlineLevel="0" collapsed="false"/>
    <row r="130" s="80" customFormat="true" ht="9" hidden="false" customHeight="false" outlineLevel="0" collapsed="false"/>
    <row r="131" s="80" customFormat="true" ht="9" hidden="false" customHeight="false" outlineLevel="0" collapsed="false"/>
    <row r="132" s="80" customFormat="true" ht="9" hidden="false" customHeight="false" outlineLevel="0" collapsed="false"/>
    <row r="133" s="80" customFormat="true" ht="9" hidden="false" customHeight="false" outlineLevel="0" collapsed="false"/>
    <row r="134" s="80" customFormat="true" ht="9" hidden="false" customHeight="false" outlineLevel="0" collapsed="false"/>
    <row r="135" s="80" customFormat="true" ht="9" hidden="false" customHeight="false" outlineLevel="0" collapsed="false"/>
    <row r="136" s="80" customFormat="true" ht="9" hidden="false" customHeight="false" outlineLevel="0" collapsed="false"/>
    <row r="137" s="80" customFormat="true" ht="9" hidden="false" customHeight="false" outlineLevel="0" collapsed="false"/>
    <row r="138" s="80" customFormat="true" ht="9" hidden="false" customHeight="false" outlineLevel="0" collapsed="false"/>
    <row r="139" s="80" customFormat="true" ht="9" hidden="false" customHeight="false" outlineLevel="0" collapsed="false"/>
    <row r="140" s="80" customFormat="true" ht="9" hidden="false" customHeight="false" outlineLevel="0" collapsed="false"/>
    <row r="141" s="80" customFormat="true" ht="9" hidden="false" customHeight="false" outlineLevel="0" collapsed="false"/>
    <row r="142" s="80" customFormat="true" ht="9" hidden="false" customHeight="false" outlineLevel="0" collapsed="false"/>
    <row r="143" s="80" customFormat="true" ht="9" hidden="false" customHeight="false" outlineLevel="0" collapsed="false"/>
    <row r="144" s="80" customFormat="true" ht="9" hidden="false" customHeight="false" outlineLevel="0" collapsed="false"/>
    <row r="145" s="80" customFormat="true" ht="9" hidden="false" customHeight="false" outlineLevel="0" collapsed="false"/>
    <row r="146" s="80" customFormat="true" ht="9" hidden="false" customHeight="false" outlineLevel="0" collapsed="false"/>
    <row r="147" s="80" customFormat="true" ht="9" hidden="false" customHeight="false" outlineLevel="0" collapsed="false"/>
    <row r="148" s="80" customFormat="true" ht="9" hidden="false" customHeight="false" outlineLevel="0" collapsed="false"/>
    <row r="149" s="80" customFormat="true" ht="9" hidden="false" customHeight="false" outlineLevel="0" collapsed="false"/>
    <row r="150" s="80" customFormat="true" ht="9" hidden="false" customHeight="false" outlineLevel="0" collapsed="false"/>
    <row r="151" s="80" customFormat="true" ht="9" hidden="false" customHeight="false" outlineLevel="0" collapsed="false"/>
    <row r="152" s="80" customFormat="true" ht="9" hidden="false" customHeight="false" outlineLevel="0" collapsed="false"/>
    <row r="153" s="80" customFormat="true" ht="9" hidden="false" customHeight="false" outlineLevel="0" collapsed="false"/>
    <row r="154" s="80" customFormat="true" ht="9" hidden="false" customHeight="false" outlineLevel="0" collapsed="false"/>
    <row r="155" s="80" customFormat="true" ht="9" hidden="false" customHeight="false" outlineLevel="0" collapsed="false"/>
    <row r="156" s="80" customFormat="true" ht="9" hidden="false" customHeight="false" outlineLevel="0" collapsed="false"/>
    <row r="157" s="80" customFormat="true" ht="9" hidden="false" customHeight="false" outlineLevel="0" collapsed="false"/>
    <row r="158" s="80" customFormat="true" ht="9" hidden="false" customHeight="false" outlineLevel="0" collapsed="false"/>
    <row r="159" s="80" customFormat="true" ht="9" hidden="false" customHeight="false" outlineLevel="0" collapsed="false"/>
    <row r="160" s="80" customFormat="true" ht="9" hidden="false" customHeight="false" outlineLevel="0" collapsed="false"/>
    <row r="161" s="80" customFormat="true" ht="9" hidden="false" customHeight="false" outlineLevel="0" collapsed="false"/>
    <row r="162" s="80" customFormat="true" ht="9" hidden="false" customHeight="false" outlineLevel="0" collapsed="false"/>
    <row r="163" s="80" customFormat="true" ht="9" hidden="false" customHeight="false" outlineLevel="0" collapsed="false"/>
    <row r="164" s="80" customFormat="true" ht="9" hidden="false" customHeight="false" outlineLevel="0" collapsed="false"/>
    <row r="165" s="80" customFormat="true" ht="9" hidden="false" customHeight="false" outlineLevel="0" collapsed="false"/>
    <row r="166" s="80" customFormat="true" ht="9" hidden="false" customHeight="false" outlineLevel="0" collapsed="false"/>
    <row r="167" s="80" customFormat="true" ht="9" hidden="false" customHeight="false" outlineLevel="0" collapsed="false"/>
    <row r="168" s="80" customFormat="true" ht="9" hidden="false" customHeight="false" outlineLevel="0" collapsed="false"/>
    <row r="169" s="80" customFormat="true" ht="9" hidden="false" customHeight="false" outlineLevel="0" collapsed="false"/>
    <row r="170" s="80" customFormat="true" ht="9" hidden="false" customHeight="false" outlineLevel="0" collapsed="false"/>
    <row r="171" s="80" customFormat="true" ht="9" hidden="false" customHeight="false" outlineLevel="0" collapsed="false"/>
    <row r="172" s="80" customFormat="true" ht="9" hidden="false" customHeight="false" outlineLevel="0" collapsed="false"/>
    <row r="173" s="80" customFormat="true" ht="9" hidden="false" customHeight="false" outlineLevel="0" collapsed="false"/>
    <row r="174" s="80" customFormat="true" ht="9" hidden="false" customHeight="false" outlineLevel="0" collapsed="false"/>
    <row r="175" s="80" customFormat="true" ht="9" hidden="false" customHeight="false" outlineLevel="0" collapsed="false"/>
    <row r="176" s="80" customFormat="true" ht="9" hidden="false" customHeight="false" outlineLevel="0" collapsed="false"/>
    <row r="177" s="80" customFormat="true" ht="9" hidden="false" customHeight="false" outlineLevel="0" collapsed="false"/>
    <row r="178" s="80" customFormat="true" ht="9" hidden="false" customHeight="false" outlineLevel="0" collapsed="false"/>
    <row r="179" s="80" customFormat="true" ht="9" hidden="false" customHeight="false" outlineLevel="0" collapsed="false"/>
    <row r="180" s="80" customFormat="true" ht="9" hidden="false" customHeight="false" outlineLevel="0" collapsed="false"/>
    <row r="181" s="80" customFormat="true" ht="9" hidden="false" customHeight="false" outlineLevel="0" collapsed="false"/>
    <row r="182" s="80" customFormat="true" ht="9" hidden="false" customHeight="false" outlineLevel="0" collapsed="false"/>
    <row r="183" s="80" customFormat="true" ht="9" hidden="false" customHeight="false" outlineLevel="0" collapsed="false"/>
    <row r="184" s="80" customFormat="true" ht="9" hidden="false" customHeight="false" outlineLevel="0" collapsed="false"/>
    <row r="185" s="80" customFormat="true" ht="9" hidden="false" customHeight="false" outlineLevel="0" collapsed="false"/>
    <row r="186" s="80" customFormat="true" ht="9" hidden="false" customHeight="false" outlineLevel="0" collapsed="false"/>
    <row r="187" s="80" customFormat="true" ht="9" hidden="false" customHeight="false" outlineLevel="0" collapsed="false"/>
    <row r="188" s="80" customFormat="true" ht="9" hidden="false" customHeight="false" outlineLevel="0" collapsed="false"/>
    <row r="189" s="80" customFormat="true" ht="9" hidden="false" customHeight="false" outlineLevel="0" collapsed="false"/>
    <row r="190" s="80" customFormat="true" ht="9" hidden="false" customHeight="false" outlineLevel="0" collapsed="false"/>
    <row r="191" s="80" customFormat="true" ht="9" hidden="false" customHeight="false" outlineLevel="0" collapsed="false"/>
    <row r="192" s="80" customFormat="true" ht="9" hidden="false" customHeight="false" outlineLevel="0" collapsed="false"/>
    <row r="193" s="80" customFormat="true" ht="9" hidden="false" customHeight="false" outlineLevel="0" collapsed="false"/>
    <row r="194" s="80" customFormat="true" ht="9" hidden="false" customHeight="false" outlineLevel="0" collapsed="false"/>
    <row r="195" s="80" customFormat="true" ht="9" hidden="false" customHeight="false" outlineLevel="0" collapsed="false"/>
    <row r="196" s="80" customFormat="true" ht="9" hidden="false" customHeight="false" outlineLevel="0" collapsed="false"/>
    <row r="197" s="80" customFormat="true" ht="9" hidden="false" customHeight="false" outlineLevel="0" collapsed="false"/>
    <row r="198" s="80" customFormat="true" ht="9" hidden="false" customHeight="false" outlineLevel="0" collapsed="false"/>
    <row r="199" s="80" customFormat="true" ht="9" hidden="false" customHeight="false" outlineLevel="0" collapsed="false"/>
    <row r="200" s="80" customFormat="true" ht="9" hidden="false" customHeight="false" outlineLevel="0" collapsed="false"/>
    <row r="201" s="80" customFormat="true" ht="9" hidden="false" customHeight="false" outlineLevel="0" collapsed="false"/>
    <row r="202" s="80" customFormat="true" ht="9" hidden="false" customHeight="false" outlineLevel="0" collapsed="false"/>
    <row r="203" s="80" customFormat="true" ht="9" hidden="false" customHeight="false" outlineLevel="0" collapsed="false"/>
    <row r="204" s="80" customFormat="true" ht="9" hidden="false" customHeight="false" outlineLevel="0" collapsed="false"/>
    <row r="205" s="80" customFormat="true" ht="9" hidden="false" customHeight="false" outlineLevel="0" collapsed="false"/>
    <row r="206" s="80" customFormat="true" ht="9" hidden="false" customHeight="false" outlineLevel="0" collapsed="false"/>
    <row r="207" s="80" customFormat="true" ht="9" hidden="false" customHeight="false" outlineLevel="0" collapsed="false"/>
    <row r="208" s="80" customFormat="true" ht="9" hidden="false" customHeight="false" outlineLevel="0" collapsed="false"/>
    <row r="209" s="80" customFormat="true" ht="9" hidden="false" customHeight="false" outlineLevel="0" collapsed="false"/>
    <row r="210" s="80" customFormat="true" ht="9" hidden="false" customHeight="false" outlineLevel="0" collapsed="false"/>
    <row r="211" s="80" customFormat="true" ht="9" hidden="false" customHeight="false" outlineLevel="0" collapsed="false"/>
    <row r="212" s="80" customFormat="true" ht="9" hidden="false" customHeight="false" outlineLevel="0" collapsed="false"/>
    <row r="213" s="80" customFormat="true" ht="9" hidden="false" customHeight="false" outlineLevel="0" collapsed="false"/>
    <row r="214" s="80" customFormat="true" ht="9" hidden="false" customHeight="false" outlineLevel="0" collapsed="false"/>
    <row r="215" s="80" customFormat="true" ht="9" hidden="false" customHeight="false" outlineLevel="0" collapsed="false"/>
    <row r="216" s="80" customFormat="true" ht="9" hidden="false" customHeight="false" outlineLevel="0" collapsed="false"/>
    <row r="217" s="80" customFormat="true" ht="9" hidden="false" customHeight="false" outlineLevel="0" collapsed="false"/>
    <row r="218" s="80" customFormat="true" ht="9" hidden="false" customHeight="false" outlineLevel="0" collapsed="false"/>
    <row r="219" s="80" customFormat="true" ht="9" hidden="false" customHeight="false" outlineLevel="0" collapsed="false"/>
    <row r="220" s="80" customFormat="true" ht="9" hidden="false" customHeight="false" outlineLevel="0" collapsed="false"/>
    <row r="221" s="80" customFormat="true" ht="9" hidden="false" customHeight="false" outlineLevel="0" collapsed="false"/>
    <row r="222" s="80" customFormat="true" ht="9" hidden="false" customHeight="false" outlineLevel="0" collapsed="false"/>
    <row r="223" s="80" customFormat="true" ht="9" hidden="false" customHeight="false" outlineLevel="0" collapsed="false"/>
    <row r="224" s="80" customFormat="true" ht="9" hidden="false" customHeight="false" outlineLevel="0" collapsed="false"/>
    <row r="225" s="80" customFormat="true" ht="9" hidden="false" customHeight="false" outlineLevel="0" collapsed="false"/>
    <row r="226" s="80" customFormat="true" ht="9" hidden="false" customHeight="false" outlineLevel="0" collapsed="false"/>
    <row r="227" s="80" customFormat="true" ht="9" hidden="false" customHeight="false" outlineLevel="0" collapsed="false"/>
    <row r="228" s="80" customFormat="true" ht="9" hidden="false" customHeight="false" outlineLevel="0" collapsed="false"/>
    <row r="229" s="80" customFormat="true" ht="9" hidden="false" customHeight="false" outlineLevel="0" collapsed="false"/>
    <row r="230" s="80" customFormat="true" ht="9" hidden="false" customHeight="false" outlineLevel="0" collapsed="false"/>
    <row r="231" s="80" customFormat="true" ht="9" hidden="false" customHeight="false" outlineLevel="0" collapsed="false"/>
    <row r="232" s="80" customFormat="true" ht="9" hidden="false" customHeight="false" outlineLevel="0" collapsed="false"/>
    <row r="233" s="80" customFormat="true" ht="9" hidden="false" customHeight="false" outlineLevel="0" collapsed="false"/>
    <row r="234" s="80" customFormat="true" ht="9" hidden="false" customHeight="false" outlineLevel="0" collapsed="false"/>
    <row r="235" s="80" customFormat="true" ht="9" hidden="false" customHeight="false" outlineLevel="0" collapsed="false"/>
    <row r="236" s="80" customFormat="true" ht="9" hidden="false" customHeight="false" outlineLevel="0" collapsed="false"/>
    <row r="237" s="80" customFormat="true" ht="9" hidden="false" customHeight="false" outlineLevel="0" collapsed="false"/>
    <row r="238" s="80" customFormat="true" ht="9" hidden="false" customHeight="false" outlineLevel="0" collapsed="false"/>
    <row r="239" s="80" customFormat="true" ht="9" hidden="false" customHeight="false" outlineLevel="0" collapsed="false"/>
    <row r="240" s="80" customFormat="true" ht="9" hidden="false" customHeight="false" outlineLevel="0" collapsed="false"/>
    <row r="241" s="80" customFormat="true" ht="9" hidden="false" customHeight="false" outlineLevel="0" collapsed="false"/>
    <row r="242" s="80" customFormat="true" ht="9" hidden="false" customHeight="false" outlineLevel="0" collapsed="false"/>
    <row r="243" s="80" customFormat="true" ht="9" hidden="false" customHeight="false" outlineLevel="0" collapsed="false"/>
    <row r="244" s="80" customFormat="true" ht="9" hidden="false" customHeight="false" outlineLevel="0" collapsed="false"/>
    <row r="245" s="80" customFormat="true" ht="9" hidden="false" customHeight="false" outlineLevel="0" collapsed="false"/>
    <row r="246" s="80" customFormat="true" ht="9" hidden="false" customHeight="false" outlineLevel="0" collapsed="false"/>
    <row r="247" s="80" customFormat="true" ht="9" hidden="false" customHeight="false" outlineLevel="0" collapsed="false"/>
    <row r="248" s="80" customFormat="true" ht="9" hidden="false" customHeight="false" outlineLevel="0" collapsed="false"/>
    <row r="249" s="80" customFormat="true" ht="9" hidden="false" customHeight="false" outlineLevel="0" collapsed="false"/>
    <row r="250" s="80" customFormat="true" ht="9" hidden="false" customHeight="false" outlineLevel="0" collapsed="false"/>
    <row r="251" s="80" customFormat="true" ht="9" hidden="false" customHeight="false" outlineLevel="0" collapsed="false"/>
    <row r="252" s="80" customFormat="true" ht="9" hidden="false" customHeight="false" outlineLevel="0" collapsed="false"/>
    <row r="253" s="80" customFormat="true" ht="9" hidden="false" customHeight="false" outlineLevel="0" collapsed="false"/>
    <row r="254" s="80" customFormat="true" ht="9" hidden="false" customHeight="false" outlineLevel="0" collapsed="false"/>
    <row r="255" s="80" customFormat="true" ht="9" hidden="false" customHeight="false" outlineLevel="0" collapsed="false"/>
    <row r="256" s="80" customFormat="true" ht="9" hidden="false" customHeight="false" outlineLevel="0" collapsed="false"/>
    <row r="257" s="80" customFormat="true" ht="9" hidden="false" customHeight="false" outlineLevel="0" collapsed="false"/>
    <row r="258" s="80" customFormat="true" ht="9" hidden="false" customHeight="false" outlineLevel="0" collapsed="false"/>
    <row r="259" s="80" customFormat="true" ht="9" hidden="false" customHeight="false" outlineLevel="0" collapsed="false"/>
    <row r="260" s="80" customFormat="true" ht="9" hidden="false" customHeight="false" outlineLevel="0" collapsed="false"/>
    <row r="261" s="80" customFormat="true" ht="9" hidden="false" customHeight="false" outlineLevel="0" collapsed="false"/>
    <row r="262" s="80" customFormat="true" ht="9" hidden="false" customHeight="false" outlineLevel="0" collapsed="false"/>
    <row r="263" s="80" customFormat="true" ht="9" hidden="false" customHeight="false" outlineLevel="0" collapsed="false"/>
    <row r="264" s="80" customFormat="true" ht="9" hidden="false" customHeight="false" outlineLevel="0" collapsed="false"/>
    <row r="265" s="80" customFormat="true" ht="9" hidden="false" customHeight="false" outlineLevel="0" collapsed="false"/>
    <row r="266" s="80" customFormat="true" ht="9" hidden="false" customHeight="false" outlineLevel="0" collapsed="false"/>
    <row r="267" s="80" customFormat="true" ht="9" hidden="false" customHeight="false" outlineLevel="0" collapsed="false"/>
    <row r="268" s="80" customFormat="true" ht="9" hidden="false" customHeight="false" outlineLevel="0" collapsed="false"/>
    <row r="269" s="80" customFormat="true" ht="9" hidden="false" customHeight="false" outlineLevel="0" collapsed="false"/>
    <row r="270" s="80" customFormat="true" ht="9" hidden="false" customHeight="false" outlineLevel="0" collapsed="false"/>
    <row r="271" s="80" customFormat="true" ht="9" hidden="false" customHeight="false" outlineLevel="0" collapsed="false"/>
    <row r="272" s="80" customFormat="true" ht="9" hidden="false" customHeight="false" outlineLevel="0" collapsed="false"/>
    <row r="273" s="80" customFormat="true" ht="9" hidden="false" customHeight="false" outlineLevel="0" collapsed="false"/>
    <row r="274" s="80" customFormat="true" ht="9" hidden="false" customHeight="false" outlineLevel="0" collapsed="false"/>
    <row r="275" s="80" customFormat="true" ht="9" hidden="false" customHeight="false" outlineLevel="0" collapsed="false"/>
    <row r="276" s="80" customFormat="true" ht="9" hidden="false" customHeight="false" outlineLevel="0" collapsed="false"/>
    <row r="277" s="80" customFormat="true" ht="9" hidden="false" customHeight="false" outlineLevel="0" collapsed="false"/>
    <row r="278" s="80" customFormat="true" ht="9" hidden="false" customHeight="false" outlineLevel="0" collapsed="false"/>
    <row r="279" s="80" customFormat="true" ht="9" hidden="false" customHeight="false" outlineLevel="0" collapsed="false"/>
    <row r="280" s="80" customFormat="true" ht="9" hidden="false" customHeight="false" outlineLevel="0" collapsed="false"/>
    <row r="281" s="80" customFormat="true" ht="9" hidden="false" customHeight="false" outlineLevel="0" collapsed="false"/>
    <row r="282" s="80" customFormat="true" ht="9" hidden="false" customHeight="false" outlineLevel="0" collapsed="false"/>
    <row r="283" s="80" customFormat="true" ht="9" hidden="false" customHeight="false" outlineLevel="0" collapsed="false"/>
    <row r="284" s="80" customFormat="true" ht="9" hidden="false" customHeight="false" outlineLevel="0" collapsed="false"/>
    <row r="285" s="80" customFormat="true" ht="9" hidden="false" customHeight="false" outlineLevel="0" collapsed="false"/>
    <row r="286" s="80" customFormat="true" ht="9" hidden="false" customHeight="false" outlineLevel="0" collapsed="false"/>
    <row r="287" s="80" customFormat="true" ht="9" hidden="false" customHeight="false" outlineLevel="0" collapsed="false"/>
    <row r="288" s="80" customFormat="true" ht="9" hidden="false" customHeight="false" outlineLevel="0" collapsed="false"/>
    <row r="289" s="80" customFormat="true" ht="9" hidden="false" customHeight="false" outlineLevel="0" collapsed="false"/>
    <row r="290" s="80" customFormat="true" ht="9" hidden="false" customHeight="false" outlineLevel="0" collapsed="false"/>
    <row r="291" s="80" customFormat="true" ht="9" hidden="false" customHeight="false" outlineLevel="0" collapsed="false"/>
    <row r="292" s="80" customFormat="true" ht="9" hidden="false" customHeight="false" outlineLevel="0" collapsed="false"/>
    <row r="293" s="80" customFormat="true" ht="9" hidden="false" customHeight="false" outlineLevel="0" collapsed="false"/>
    <row r="294" s="80" customFormat="true" ht="9" hidden="false" customHeight="false" outlineLevel="0" collapsed="false"/>
    <row r="295" s="80" customFormat="true" ht="9" hidden="false" customHeight="false" outlineLevel="0" collapsed="false"/>
    <row r="296" s="80" customFormat="true" ht="9" hidden="false" customHeight="false" outlineLevel="0" collapsed="false"/>
    <row r="297" s="80" customFormat="true" ht="9" hidden="false" customHeight="false" outlineLevel="0" collapsed="false"/>
    <row r="298" s="80" customFormat="true" ht="9" hidden="false" customHeight="false" outlineLevel="0" collapsed="false"/>
    <row r="299" s="80" customFormat="true" ht="9" hidden="false" customHeight="false" outlineLevel="0" collapsed="false"/>
    <row r="300" s="80" customFormat="true" ht="9" hidden="false" customHeight="false" outlineLevel="0" collapsed="false"/>
    <row r="301" s="80" customFormat="true" ht="9" hidden="false" customHeight="false" outlineLevel="0" collapsed="false"/>
    <row r="302" s="80" customFormat="true" ht="9" hidden="false" customHeight="false" outlineLevel="0" collapsed="false"/>
    <row r="303" s="80" customFormat="true" ht="9" hidden="false" customHeight="false" outlineLevel="0" collapsed="false"/>
    <row r="304" s="80" customFormat="true" ht="9" hidden="false" customHeight="false" outlineLevel="0" collapsed="false"/>
    <row r="305" s="80" customFormat="true" ht="9" hidden="false" customHeight="false" outlineLevel="0" collapsed="false"/>
    <row r="306" s="80" customFormat="true" ht="9" hidden="false" customHeight="false" outlineLevel="0" collapsed="false"/>
    <row r="307" s="80" customFormat="true" ht="9" hidden="false" customHeight="false" outlineLevel="0" collapsed="false"/>
    <row r="308" s="80" customFormat="true" ht="9" hidden="false" customHeight="false" outlineLevel="0" collapsed="false"/>
    <row r="309" s="80" customFormat="true" ht="9" hidden="false" customHeight="false" outlineLevel="0" collapsed="false"/>
    <row r="310" s="80" customFormat="true" ht="9" hidden="false" customHeight="false" outlineLevel="0" collapsed="false"/>
    <row r="311" s="80" customFormat="true" ht="9" hidden="false" customHeight="false" outlineLevel="0" collapsed="false"/>
    <row r="312" s="80" customFormat="true" ht="9" hidden="false" customHeight="false" outlineLevel="0" collapsed="false"/>
    <row r="313" s="80" customFormat="true" ht="9" hidden="false" customHeight="false" outlineLevel="0" collapsed="false"/>
    <row r="314" s="80" customFormat="true" ht="9" hidden="false" customHeight="false" outlineLevel="0" collapsed="false"/>
    <row r="315" s="80" customFormat="true" ht="9" hidden="false" customHeight="false" outlineLevel="0" collapsed="false"/>
    <row r="316" s="80" customFormat="true" ht="9" hidden="false" customHeight="false" outlineLevel="0" collapsed="false"/>
    <row r="317" s="80" customFormat="true" ht="9" hidden="false" customHeight="false" outlineLevel="0" collapsed="false"/>
    <row r="318" s="80" customFormat="true" ht="9" hidden="false" customHeight="false" outlineLevel="0" collapsed="false"/>
    <row r="319" s="80" customFormat="true" ht="9" hidden="false" customHeight="false" outlineLevel="0" collapsed="false"/>
    <row r="320" s="80" customFormat="true" ht="9" hidden="false" customHeight="false" outlineLevel="0" collapsed="false"/>
    <row r="321" s="80" customFormat="true" ht="9" hidden="false" customHeight="false" outlineLevel="0" collapsed="false"/>
    <row r="322" s="80" customFormat="true" ht="9" hidden="false" customHeight="false" outlineLevel="0" collapsed="false"/>
    <row r="323" s="80" customFormat="true" ht="9" hidden="false" customHeight="false" outlineLevel="0" collapsed="false"/>
    <row r="324" s="80" customFormat="true" ht="9" hidden="false" customHeight="false" outlineLevel="0" collapsed="false"/>
    <row r="325" s="80" customFormat="true" ht="9" hidden="false" customHeight="false" outlineLevel="0" collapsed="false"/>
    <row r="326" s="80" customFormat="true" ht="9" hidden="false" customHeight="false" outlineLevel="0" collapsed="false"/>
    <row r="327" s="80" customFormat="true" ht="9" hidden="false" customHeight="false" outlineLevel="0" collapsed="false"/>
    <row r="328" s="80" customFormat="true" ht="9" hidden="false" customHeight="false" outlineLevel="0" collapsed="false"/>
  </sheetData>
  <mergeCells count="3">
    <mergeCell ref="A1:E1"/>
    <mergeCell ref="A2:E2"/>
    <mergeCell ref="A3:E3"/>
  </mergeCells>
  <printOptions headings="false" gridLines="false" gridLinesSet="true" horizontalCentered="false" verticalCentered="false"/>
  <pageMargins left="0.118055555555556" right="0.196527777777778"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B1" colorId="64" zoomScale="120" zoomScaleNormal="120" zoomScalePageLayoutView="100" workbookViewId="0">
      <selection pane="topLeft" activeCell="B1" activeCellId="0" sqref="B1"/>
    </sheetView>
  </sheetViews>
  <sheetFormatPr defaultColWidth="9.13671875" defaultRowHeight="15" zeroHeight="false" outlineLevelRow="0" outlineLevelCol="0"/>
  <cols>
    <col collapsed="false" customWidth="true" hidden="false" outlineLevel="0" max="1" min="1" style="79" width="6.57"/>
    <col collapsed="false" customWidth="true" hidden="false" outlineLevel="0" max="2" min="2" style="80" width="57.71"/>
    <col collapsed="false" customWidth="true" hidden="false" outlineLevel="0" max="3" min="3" style="79" width="8.4"/>
    <col collapsed="false" customWidth="true" hidden="false" outlineLevel="0" max="4" min="4" style="81" width="16.29"/>
    <col collapsed="false" customWidth="true" hidden="false" outlineLevel="0" max="5" min="5" style="80" width="43.29"/>
    <col collapsed="false" customWidth="false" hidden="false" outlineLevel="0" max="1024" min="6" style="80" width="9.13"/>
  </cols>
  <sheetData>
    <row r="1" customFormat="false" ht="16.5" hidden="false" customHeight="false" outlineLevel="0" collapsed="false">
      <c r="A1" s="82"/>
      <c r="B1" s="82"/>
      <c r="C1" s="82"/>
      <c r="D1" s="82"/>
      <c r="E1" s="82"/>
    </row>
    <row r="2" customFormat="false" ht="15" hidden="false" customHeight="false" outlineLevel="0" collapsed="false">
      <c r="A2" s="83" t="s">
        <v>213</v>
      </c>
      <c r="B2" s="83"/>
      <c r="C2" s="83"/>
      <c r="D2" s="83"/>
      <c r="E2" s="83"/>
    </row>
    <row r="3" customFormat="false" ht="22.5" hidden="false" customHeight="true" outlineLevel="0" collapsed="false">
      <c r="A3" s="84" t="s">
        <v>75</v>
      </c>
      <c r="B3" s="84"/>
      <c r="C3" s="84"/>
      <c r="D3" s="84"/>
      <c r="E3" s="84"/>
    </row>
    <row r="4" customFormat="false" ht="15" hidden="false" customHeight="false" outlineLevel="0" collapsed="false">
      <c r="A4" s="87"/>
      <c r="B4" s="85" t="s">
        <v>13</v>
      </c>
      <c r="C4" s="91" t="s">
        <v>78</v>
      </c>
      <c r="D4" s="316" t="s">
        <v>214</v>
      </c>
      <c r="E4" s="86" t="s">
        <v>215</v>
      </c>
    </row>
    <row r="5" customFormat="false" ht="15" hidden="false" customHeight="false" outlineLevel="0" collapsed="false">
      <c r="A5" s="93"/>
      <c r="B5" s="94" t="s">
        <v>80</v>
      </c>
      <c r="C5" s="95"/>
      <c r="D5" s="95"/>
      <c r="E5" s="90" t="s">
        <v>216</v>
      </c>
    </row>
    <row r="6" customFormat="false" ht="15" hidden="false" customHeight="false" outlineLevel="0" collapsed="false">
      <c r="A6" s="85" t="n">
        <v>1</v>
      </c>
      <c r="B6" s="97" t="s">
        <v>81</v>
      </c>
      <c r="C6" s="85"/>
      <c r="D6" s="98" t="s">
        <v>31</v>
      </c>
      <c r="E6" s="90" t="s">
        <v>32</v>
      </c>
    </row>
    <row r="7" customFormat="false" ht="15" hidden="false" customHeight="false" outlineLevel="0" collapsed="false">
      <c r="A7" s="99"/>
      <c r="B7" s="100"/>
      <c r="C7" s="101"/>
      <c r="D7" s="102"/>
      <c r="E7" s="104" t="s">
        <v>82</v>
      </c>
    </row>
    <row r="8" customFormat="false" ht="15" hidden="false" customHeight="false" outlineLevel="0" collapsed="false">
      <c r="A8" s="103" t="s">
        <v>33</v>
      </c>
      <c r="B8" s="104" t="s">
        <v>83</v>
      </c>
      <c r="C8" s="105"/>
      <c r="D8" s="106" t="n">
        <v>3099.54</v>
      </c>
      <c r="E8" s="104"/>
    </row>
    <row r="9" customFormat="false" ht="15" hidden="false" customHeight="false" outlineLevel="0" collapsed="false">
      <c r="A9" s="194"/>
      <c r="B9" s="129"/>
      <c r="C9" s="195"/>
      <c r="D9" s="196"/>
      <c r="E9" s="129"/>
    </row>
    <row r="10" customFormat="false" ht="15" hidden="false" customHeight="false" outlineLevel="0" collapsed="false">
      <c r="A10" s="103" t="s">
        <v>36</v>
      </c>
      <c r="B10" s="104" t="s">
        <v>85</v>
      </c>
      <c r="C10" s="99"/>
      <c r="D10" s="102"/>
      <c r="E10" s="100"/>
    </row>
    <row r="11" customFormat="false" ht="15" hidden="false" customHeight="false" outlineLevel="0" collapsed="false">
      <c r="A11" s="197"/>
      <c r="B11" s="198"/>
      <c r="C11" s="199"/>
      <c r="D11" s="200"/>
      <c r="E11" s="198"/>
    </row>
    <row r="12" customFormat="false" ht="15" hidden="false" customHeight="false" outlineLevel="0" collapsed="false">
      <c r="A12" s="202"/>
      <c r="B12" s="114"/>
      <c r="C12" s="202"/>
      <c r="D12" s="203"/>
      <c r="E12" s="114"/>
    </row>
    <row r="13" customFormat="false" ht="15" hidden="false" customHeight="false" outlineLevel="0" collapsed="false">
      <c r="A13" s="93" t="s">
        <v>86</v>
      </c>
      <c r="B13" s="204" t="s">
        <v>87</v>
      </c>
      <c r="C13" s="205"/>
      <c r="D13" s="206" t="n">
        <f aca="false">D8+D11</f>
        <v>3099.54</v>
      </c>
      <c r="E13" s="207"/>
    </row>
    <row r="14" customFormat="false" ht="15" hidden="false" customHeight="false" outlineLevel="0" collapsed="false">
      <c r="A14" s="87"/>
      <c r="B14" s="88"/>
      <c r="C14" s="87"/>
      <c r="D14" s="89"/>
      <c r="E14" s="88"/>
    </row>
    <row r="15" customFormat="false" ht="15" hidden="false" customHeight="false" outlineLevel="0" collapsed="false">
      <c r="A15" s="115"/>
      <c r="B15" s="116" t="s">
        <v>88</v>
      </c>
      <c r="C15" s="117"/>
      <c r="D15" s="118"/>
      <c r="E15" s="119"/>
    </row>
    <row r="16" customFormat="false" ht="15" hidden="false" customHeight="false" outlineLevel="0" collapsed="false">
      <c r="A16" s="120"/>
      <c r="B16" s="121" t="s">
        <v>89</v>
      </c>
      <c r="C16" s="122" t="s">
        <v>30</v>
      </c>
      <c r="D16" s="123" t="s">
        <v>31</v>
      </c>
      <c r="E16" s="121" t="s">
        <v>32</v>
      </c>
    </row>
    <row r="17" customFormat="false" ht="15" hidden="false" customHeight="false" outlineLevel="0" collapsed="false">
      <c r="A17" s="124" t="s">
        <v>33</v>
      </c>
      <c r="B17" s="108" t="s">
        <v>193</v>
      </c>
      <c r="C17" s="125"/>
      <c r="D17" s="110" t="n">
        <f aca="false">((2*22)*4)-(D13*6%)</f>
        <v>-9.97239999999999</v>
      </c>
      <c r="E17" s="108" t="s">
        <v>91</v>
      </c>
    </row>
    <row r="18" customFormat="false" ht="15" hidden="false" customHeight="false" outlineLevel="0" collapsed="false">
      <c r="A18" s="124" t="s">
        <v>36</v>
      </c>
      <c r="B18" s="108" t="s">
        <v>200</v>
      </c>
      <c r="C18" s="125" t="n">
        <v>0</v>
      </c>
      <c r="D18" s="110" t="n">
        <v>0</v>
      </c>
      <c r="E18" s="108"/>
      <c r="H18" s="208"/>
    </row>
    <row r="19" customFormat="false" ht="15" hidden="false" customHeight="false" outlineLevel="0" collapsed="false">
      <c r="A19" s="124" t="s">
        <v>43</v>
      </c>
      <c r="B19" s="108" t="s">
        <v>94</v>
      </c>
      <c r="C19" s="125" t="n">
        <v>0</v>
      </c>
      <c r="D19" s="110" t="n">
        <v>43.66</v>
      </c>
      <c r="E19" s="108"/>
    </row>
    <row r="20" customFormat="false" ht="15" hidden="false" customHeight="false" outlineLevel="0" collapsed="false">
      <c r="A20" s="124" t="s">
        <v>95</v>
      </c>
      <c r="B20" s="108" t="s">
        <v>96</v>
      </c>
      <c r="C20" s="125"/>
      <c r="D20" s="110" t="n">
        <v>5</v>
      </c>
      <c r="E20" s="108"/>
    </row>
    <row r="21" customFormat="false" ht="15" hidden="false" customHeight="false" outlineLevel="0" collapsed="false">
      <c r="A21" s="127"/>
      <c r="B21" s="121" t="s">
        <v>97</v>
      </c>
      <c r="C21" s="128" t="n">
        <f aca="false">SUM(C17:C20)</f>
        <v>0</v>
      </c>
      <c r="D21" s="123" t="n">
        <f aca="false">SUM(D18:D20)</f>
        <v>48.66</v>
      </c>
      <c r="E21" s="108"/>
    </row>
    <row r="22" customFormat="false" ht="15" hidden="false" customHeight="false" outlineLevel="0" collapsed="false">
      <c r="A22" s="87"/>
      <c r="B22" s="88"/>
      <c r="C22" s="87"/>
      <c r="D22" s="89"/>
      <c r="E22" s="88"/>
    </row>
    <row r="23" customFormat="false" ht="15" hidden="false" customHeight="false" outlineLevel="0" collapsed="false">
      <c r="A23" s="115"/>
      <c r="B23" s="116" t="s">
        <v>98</v>
      </c>
      <c r="C23" s="117"/>
      <c r="D23" s="118"/>
      <c r="E23" s="119"/>
    </row>
    <row r="24" customFormat="false" ht="15" hidden="false" customHeight="false" outlineLevel="0" collapsed="false">
      <c r="A24" s="120"/>
      <c r="B24" s="121" t="s">
        <v>99</v>
      </c>
      <c r="C24" s="122" t="s">
        <v>30</v>
      </c>
      <c r="D24" s="123" t="s">
        <v>31</v>
      </c>
      <c r="E24" s="121" t="s">
        <v>32</v>
      </c>
    </row>
    <row r="25" customFormat="false" ht="15" hidden="false" customHeight="false" outlineLevel="0" collapsed="false">
      <c r="A25" s="124" t="s">
        <v>33</v>
      </c>
      <c r="B25" s="108" t="s">
        <v>100</v>
      </c>
      <c r="C25" s="125" t="n">
        <v>0.2</v>
      </c>
      <c r="D25" s="110" t="n">
        <f aca="false">D13*C25</f>
        <v>619.908</v>
      </c>
      <c r="E25" s="108" t="s">
        <v>101</v>
      </c>
    </row>
    <row r="26" customFormat="false" ht="15" hidden="false" customHeight="false" outlineLevel="0" collapsed="false">
      <c r="A26" s="124" t="s">
        <v>36</v>
      </c>
      <c r="B26" s="108" t="s">
        <v>102</v>
      </c>
      <c r="C26" s="125" t="n">
        <v>0.08</v>
      </c>
      <c r="D26" s="110" t="n">
        <f aca="false">D$13*C26</f>
        <v>247.9632</v>
      </c>
      <c r="E26" s="108" t="s">
        <v>103</v>
      </c>
    </row>
    <row r="27" customFormat="false" ht="15" hidden="false" customHeight="false" outlineLevel="0" collapsed="false">
      <c r="A27" s="124" t="s">
        <v>43</v>
      </c>
      <c r="B27" s="108" t="s">
        <v>104</v>
      </c>
      <c r="C27" s="125" t="n">
        <v>0.025</v>
      </c>
      <c r="D27" s="110" t="n">
        <f aca="false">D$13*C27</f>
        <v>77.4885</v>
      </c>
      <c r="E27" s="108" t="s">
        <v>105</v>
      </c>
    </row>
    <row r="28" customFormat="false" ht="15" hidden="false" customHeight="false" outlineLevel="0" collapsed="false">
      <c r="A28" s="124" t="s">
        <v>95</v>
      </c>
      <c r="B28" s="108" t="s">
        <v>106</v>
      </c>
      <c r="C28" s="125" t="n">
        <v>0.01</v>
      </c>
      <c r="D28" s="110" t="n">
        <f aca="false">D$13*C28</f>
        <v>30.9954</v>
      </c>
      <c r="E28" s="108" t="s">
        <v>107</v>
      </c>
    </row>
    <row r="29" customFormat="false" ht="15" hidden="false" customHeight="false" outlineLevel="0" collapsed="false">
      <c r="A29" s="124" t="s">
        <v>108</v>
      </c>
      <c r="B29" s="108" t="s">
        <v>109</v>
      </c>
      <c r="C29" s="125" t="n">
        <v>0.025</v>
      </c>
      <c r="D29" s="110" t="n">
        <f aca="false">D$13*C29</f>
        <v>77.4885</v>
      </c>
      <c r="E29" s="108" t="s">
        <v>110</v>
      </c>
    </row>
    <row r="30" customFormat="false" ht="15" hidden="false" customHeight="false" outlineLevel="0" collapsed="false">
      <c r="A30" s="124" t="s">
        <v>111</v>
      </c>
      <c r="B30" s="108" t="s">
        <v>112</v>
      </c>
      <c r="C30" s="125" t="n">
        <v>0.002</v>
      </c>
      <c r="D30" s="110" t="n">
        <f aca="false">D$13*C30</f>
        <v>6.19908</v>
      </c>
      <c r="E30" s="108" t="s">
        <v>113</v>
      </c>
    </row>
    <row r="31" customFormat="false" ht="15" hidden="false" customHeight="false" outlineLevel="0" collapsed="false">
      <c r="A31" s="124" t="s">
        <v>114</v>
      </c>
      <c r="B31" s="108" t="s">
        <v>115</v>
      </c>
      <c r="C31" s="125" t="n">
        <v>0.006</v>
      </c>
      <c r="D31" s="110" t="n">
        <f aca="false">D$13*C31</f>
        <v>18.59724</v>
      </c>
      <c r="E31" s="108" t="s">
        <v>116</v>
      </c>
    </row>
    <row r="32" customFormat="false" ht="15" hidden="false" customHeight="false" outlineLevel="0" collapsed="false">
      <c r="A32" s="36" t="s">
        <v>117</v>
      </c>
      <c r="B32" s="60" t="s">
        <v>118</v>
      </c>
      <c r="C32" s="61" t="n">
        <f aca="false">JORNALISTA!C32</f>
        <v>0.01</v>
      </c>
      <c r="D32" s="58" t="n">
        <f aca="false">D$13*C32</f>
        <v>30.9954</v>
      </c>
      <c r="E32" s="60" t="s">
        <v>119</v>
      </c>
    </row>
    <row r="33" customFormat="false" ht="15" hidden="false" customHeight="false" outlineLevel="0" collapsed="false">
      <c r="A33" s="36"/>
      <c r="B33" s="64" t="s">
        <v>120</v>
      </c>
      <c r="C33" s="65" t="n">
        <f aca="false">SUM(C25:C32)</f>
        <v>0.358</v>
      </c>
      <c r="D33" s="66" t="n">
        <f aca="false">SUM(D25:D32)</f>
        <v>1109.63532</v>
      </c>
      <c r="E33" s="60"/>
    </row>
    <row r="34" customFormat="false" ht="15" hidden="false" customHeight="false" outlineLevel="0" collapsed="false">
      <c r="A34" s="87"/>
      <c r="B34" s="88"/>
      <c r="C34" s="87"/>
      <c r="D34" s="89"/>
      <c r="E34" s="88"/>
    </row>
    <row r="35" customFormat="false" ht="15" hidden="false" customHeight="false" outlineLevel="0" collapsed="false">
      <c r="A35" s="115"/>
      <c r="B35" s="116" t="s">
        <v>121</v>
      </c>
      <c r="C35" s="117"/>
      <c r="D35" s="118"/>
      <c r="E35" s="119"/>
    </row>
    <row r="36" customFormat="false" ht="15" hidden="false" customHeight="false" outlineLevel="0" collapsed="false">
      <c r="A36" s="120"/>
      <c r="B36" s="121"/>
      <c r="C36" s="122" t="s">
        <v>30</v>
      </c>
      <c r="D36" s="123" t="s">
        <v>31</v>
      </c>
      <c r="E36" s="121" t="s">
        <v>32</v>
      </c>
    </row>
    <row r="37" customFormat="false" ht="15" hidden="false" customHeight="false" outlineLevel="0" collapsed="false">
      <c r="A37" s="124" t="s">
        <v>33</v>
      </c>
      <c r="B37" s="108" t="s">
        <v>122</v>
      </c>
      <c r="C37" s="125" t="n">
        <v>0.0833</v>
      </c>
      <c r="D37" s="110" t="n">
        <f aca="false">D$13*C37</f>
        <v>258.191682</v>
      </c>
      <c r="E37" s="108" t="s">
        <v>123</v>
      </c>
    </row>
    <row r="38" customFormat="false" ht="15" hidden="false" customHeight="false" outlineLevel="0" collapsed="false">
      <c r="A38" s="124" t="s">
        <v>36</v>
      </c>
      <c r="B38" s="129" t="s">
        <v>124</v>
      </c>
      <c r="C38" s="130" t="n">
        <v>0.0833</v>
      </c>
      <c r="D38" s="110" t="n">
        <f aca="false">D$13*C38</f>
        <v>258.191682</v>
      </c>
      <c r="E38" s="131" t="s">
        <v>125</v>
      </c>
    </row>
    <row r="39" customFormat="false" ht="15" hidden="false" customHeight="false" outlineLevel="0" collapsed="false">
      <c r="A39" s="124" t="s">
        <v>43</v>
      </c>
      <c r="B39" s="108" t="s">
        <v>126</v>
      </c>
      <c r="C39" s="125" t="n">
        <v>0.0278</v>
      </c>
      <c r="D39" s="110" t="n">
        <f aca="false">D$13*C39</f>
        <v>86.167212</v>
      </c>
      <c r="E39" s="108" t="s">
        <v>127</v>
      </c>
    </row>
    <row r="40" customFormat="false" ht="15" hidden="false" customHeight="false" outlineLevel="0" collapsed="false">
      <c r="A40" s="132"/>
      <c r="B40" s="133" t="s">
        <v>128</v>
      </c>
      <c r="C40" s="134" t="n">
        <f aca="false">SUM(C37:C39)</f>
        <v>0.1944</v>
      </c>
      <c r="D40" s="135" t="n">
        <f aca="false">SUM(D37:D39)</f>
        <v>602.550576</v>
      </c>
      <c r="E40" s="100"/>
    </row>
    <row r="41" customFormat="false" ht="15" hidden="false" customHeight="false" outlineLevel="0" collapsed="false">
      <c r="A41" s="136"/>
      <c r="B41" s="100"/>
      <c r="C41" s="137"/>
      <c r="D41" s="102"/>
      <c r="E41" s="138" t="s">
        <v>129</v>
      </c>
    </row>
    <row r="42" customFormat="false" ht="15" hidden="false" customHeight="false" outlineLevel="0" collapsed="false">
      <c r="A42" s="139" t="s">
        <v>43</v>
      </c>
      <c r="B42" s="32" t="s">
        <v>130</v>
      </c>
      <c r="C42" s="33" t="n">
        <f aca="false">C40*C33</f>
        <v>0.0695952</v>
      </c>
      <c r="D42" s="34" t="n">
        <f aca="false">D$13*C42</f>
        <v>215.713106208</v>
      </c>
      <c r="E42" s="140" t="s">
        <v>131</v>
      </c>
    </row>
    <row r="43" customFormat="false" ht="15" hidden="false" customHeight="false" outlineLevel="0" collapsed="false">
      <c r="A43" s="141"/>
      <c r="B43" s="142" t="s">
        <v>132</v>
      </c>
      <c r="C43" s="143" t="n">
        <f aca="false">SUM(C40:C42)</f>
        <v>0.2639952</v>
      </c>
      <c r="D43" s="144" t="n">
        <f aca="false">SUM(D40:D42)</f>
        <v>818.263682208</v>
      </c>
      <c r="E43" s="60"/>
    </row>
    <row r="44" customFormat="false" ht="15" hidden="false" customHeight="false" outlineLevel="0" collapsed="false">
      <c r="A44" s="87"/>
      <c r="B44" s="88"/>
      <c r="C44" s="145"/>
      <c r="D44" s="89"/>
      <c r="E44" s="88"/>
    </row>
    <row r="45" customFormat="false" ht="15" hidden="false" customHeight="false" outlineLevel="0" collapsed="false">
      <c r="A45" s="21"/>
      <c r="B45" s="22" t="s">
        <v>133</v>
      </c>
      <c r="C45" s="23"/>
      <c r="D45" s="24"/>
      <c r="E45" s="25"/>
    </row>
    <row r="46" customFormat="false" ht="15" hidden="false" customHeight="false" outlineLevel="0" collapsed="false">
      <c r="A46" s="37"/>
      <c r="B46" s="38"/>
      <c r="C46" s="146" t="s">
        <v>30</v>
      </c>
      <c r="D46" s="40" t="s">
        <v>31</v>
      </c>
      <c r="E46" s="38" t="s">
        <v>32</v>
      </c>
    </row>
    <row r="47" customFormat="false" ht="15" hidden="false" customHeight="false" outlineLevel="0" collapsed="false">
      <c r="A47" s="147" t="s">
        <v>33</v>
      </c>
      <c r="B47" s="148" t="s">
        <v>134</v>
      </c>
      <c r="C47" s="67" t="n">
        <v>0.0007</v>
      </c>
      <c r="D47" s="149" t="n">
        <f aca="false">D$13*C47</f>
        <v>2.169678</v>
      </c>
      <c r="E47" s="148" t="s">
        <v>135</v>
      </c>
    </row>
    <row r="48" customFormat="false" ht="15" hidden="false" customHeight="false" outlineLevel="0" collapsed="false">
      <c r="A48" s="150"/>
      <c r="B48" s="62"/>
      <c r="C48" s="39"/>
      <c r="D48" s="68"/>
      <c r="E48" s="62" t="s">
        <v>136</v>
      </c>
    </row>
    <row r="49" customFormat="false" ht="15" hidden="false" customHeight="false" outlineLevel="0" collapsed="false">
      <c r="A49" s="31"/>
      <c r="B49" s="32"/>
      <c r="C49" s="33"/>
      <c r="D49" s="34"/>
      <c r="E49" s="32" t="s">
        <v>137</v>
      </c>
    </row>
    <row r="50" customFormat="false" ht="15" hidden="false" customHeight="false" outlineLevel="0" collapsed="false">
      <c r="A50" s="151"/>
      <c r="B50" s="152" t="s">
        <v>128</v>
      </c>
      <c r="C50" s="153" t="n">
        <f aca="false">SUM(C47:C49)</f>
        <v>0.0007</v>
      </c>
      <c r="D50" s="154" t="n">
        <f aca="false">SUM(D47:D49)</f>
        <v>2.169678</v>
      </c>
      <c r="E50" s="62"/>
    </row>
    <row r="51" customFormat="false" ht="15" hidden="false" customHeight="false" outlineLevel="0" collapsed="false">
      <c r="A51" s="155"/>
      <c r="B51" s="156"/>
      <c r="C51" s="67"/>
      <c r="D51" s="149"/>
      <c r="E51" s="157" t="s">
        <v>129</v>
      </c>
    </row>
    <row r="52" customFormat="false" ht="15" hidden="false" customHeight="false" outlineLevel="0" collapsed="false">
      <c r="A52" s="139" t="s">
        <v>36</v>
      </c>
      <c r="B52" s="158" t="s">
        <v>130</v>
      </c>
      <c r="C52" s="33" t="n">
        <f aca="false">C50*C33</f>
        <v>0.0002506</v>
      </c>
      <c r="D52" s="34" t="n">
        <f aca="false">D$13*C52</f>
        <v>0.776744724</v>
      </c>
      <c r="E52" s="140" t="s">
        <v>211</v>
      </c>
    </row>
    <row r="53" customFormat="false" ht="15" hidden="false" customHeight="false" outlineLevel="0" collapsed="false">
      <c r="A53" s="159"/>
      <c r="B53" s="142" t="s">
        <v>138</v>
      </c>
      <c r="C53" s="143" t="n">
        <f aca="false">SUM(C50:C52)</f>
        <v>0.0009506</v>
      </c>
      <c r="D53" s="144" t="n">
        <f aca="false">SUM(D50:D52)</f>
        <v>2.946422724</v>
      </c>
      <c r="E53" s="60"/>
    </row>
    <row r="54" customFormat="false" ht="15" hidden="false" customHeight="false" outlineLevel="0" collapsed="false">
      <c r="A54" s="87"/>
      <c r="B54" s="88"/>
      <c r="C54" s="87"/>
      <c r="D54" s="89"/>
      <c r="E54" s="88"/>
    </row>
    <row r="55" customFormat="false" ht="15" hidden="false" customHeight="false" outlineLevel="0" collapsed="false">
      <c r="A55" s="21"/>
      <c r="B55" s="22" t="s">
        <v>139</v>
      </c>
      <c r="C55" s="23"/>
      <c r="D55" s="24"/>
      <c r="E55" s="25"/>
    </row>
    <row r="56" customFormat="false" ht="15" hidden="false" customHeight="false" outlineLevel="0" collapsed="false">
      <c r="A56" s="21"/>
      <c r="B56" s="38"/>
      <c r="C56" s="160" t="s">
        <v>30</v>
      </c>
      <c r="D56" s="57" t="s">
        <v>31</v>
      </c>
      <c r="E56" s="27" t="s">
        <v>32</v>
      </c>
    </row>
    <row r="57" customFormat="false" ht="15" hidden="false" customHeight="false" outlineLevel="0" collapsed="false">
      <c r="A57" s="155"/>
      <c r="B57" s="148"/>
      <c r="C57" s="147"/>
      <c r="D57" s="161"/>
      <c r="E57" s="162" t="s">
        <v>140</v>
      </c>
    </row>
    <row r="58" customFormat="false" ht="15" hidden="false" customHeight="false" outlineLevel="0" collapsed="false">
      <c r="A58" s="163" t="s">
        <v>33</v>
      </c>
      <c r="B58" s="62" t="s">
        <v>141</v>
      </c>
      <c r="C58" s="39" t="n">
        <f aca="false">5%*8.33%</f>
        <v>0.004165</v>
      </c>
      <c r="D58" s="164" t="n">
        <f aca="false">D$13*C58</f>
        <v>12.9095841</v>
      </c>
      <c r="E58" s="162" t="s">
        <v>142</v>
      </c>
    </row>
    <row r="59" customFormat="false" ht="15" hidden="false" customHeight="false" outlineLevel="0" collapsed="false">
      <c r="A59" s="139"/>
      <c r="B59" s="32"/>
      <c r="C59" s="33"/>
      <c r="D59" s="165"/>
      <c r="E59" s="140" t="s">
        <v>143</v>
      </c>
    </row>
    <row r="60" customFormat="false" ht="15" hidden="false" customHeight="false" outlineLevel="0" collapsed="false">
      <c r="A60" s="150"/>
      <c r="B60" s="62"/>
      <c r="C60" s="39"/>
      <c r="D60" s="68"/>
      <c r="E60" s="157" t="s">
        <v>144</v>
      </c>
    </row>
    <row r="61" customFormat="false" ht="15" hidden="false" customHeight="false" outlineLevel="0" collapsed="false">
      <c r="A61" s="31" t="s">
        <v>36</v>
      </c>
      <c r="B61" s="32" t="s">
        <v>145</v>
      </c>
      <c r="C61" s="33" t="n">
        <f aca="false">C58*8%</f>
        <v>0.0003332</v>
      </c>
      <c r="D61" s="34" t="n">
        <f aca="false">D$13*C61</f>
        <v>1.032766728</v>
      </c>
      <c r="E61" s="140" t="s">
        <v>146</v>
      </c>
    </row>
    <row r="62" customFormat="false" ht="15" hidden="false" customHeight="false" outlineLevel="0" collapsed="false">
      <c r="A62" s="147"/>
      <c r="B62" s="148" t="s">
        <v>147</v>
      </c>
      <c r="C62" s="67"/>
      <c r="D62" s="149"/>
      <c r="E62" s="148" t="s">
        <v>148</v>
      </c>
    </row>
    <row r="63" customFormat="false" ht="15" hidden="false" customHeight="false" outlineLevel="0" collapsed="false">
      <c r="A63" s="31" t="s">
        <v>43</v>
      </c>
      <c r="B63" s="32" t="s">
        <v>149</v>
      </c>
      <c r="C63" s="33" t="n">
        <v>0.02</v>
      </c>
      <c r="D63" s="34" t="n">
        <f aca="false">D$13*C63</f>
        <v>61.9908</v>
      </c>
      <c r="E63" s="32"/>
    </row>
    <row r="64" customFormat="false" ht="15" hidden="false" customHeight="false" outlineLevel="0" collapsed="false">
      <c r="A64" s="147"/>
      <c r="B64" s="148"/>
      <c r="C64" s="166"/>
      <c r="D64" s="149"/>
      <c r="E64" s="157" t="s">
        <v>150</v>
      </c>
    </row>
    <row r="65" customFormat="false" ht="15" hidden="false" customHeight="false" outlineLevel="0" collapsed="false">
      <c r="A65" s="150" t="s">
        <v>95</v>
      </c>
      <c r="B65" s="62" t="s">
        <v>151</v>
      </c>
      <c r="C65" s="167" t="n">
        <f aca="false">(7/30)/12</f>
        <v>0.0194444444444444</v>
      </c>
      <c r="D65" s="68" t="n">
        <f aca="false">D$13*C65</f>
        <v>60.2688333333333</v>
      </c>
      <c r="E65" s="162" t="s">
        <v>152</v>
      </c>
    </row>
    <row r="66" customFormat="false" ht="15" hidden="false" customHeight="false" outlineLevel="0" collapsed="false">
      <c r="A66" s="31"/>
      <c r="B66" s="62"/>
      <c r="C66" s="168"/>
      <c r="D66" s="34"/>
      <c r="E66" s="162" t="s">
        <v>153</v>
      </c>
    </row>
    <row r="67" customFormat="false" ht="15" hidden="false" customHeight="false" outlineLevel="0" collapsed="false">
      <c r="A67" s="163" t="s">
        <v>108</v>
      </c>
      <c r="B67" s="148" t="s">
        <v>130</v>
      </c>
      <c r="C67" s="169" t="n">
        <f aca="false">C65*C33</f>
        <v>0.00696111111111111</v>
      </c>
      <c r="D67" s="68" t="n">
        <f aca="false">D$13*C67</f>
        <v>21.5762423333333</v>
      </c>
      <c r="E67" s="148" t="s">
        <v>154</v>
      </c>
    </row>
    <row r="68" customFormat="false" ht="15" hidden="false" customHeight="false" outlineLevel="0" collapsed="false">
      <c r="A68" s="163"/>
      <c r="B68" s="32"/>
      <c r="C68" s="169"/>
      <c r="D68" s="170"/>
      <c r="E68" s="32" t="s">
        <v>155</v>
      </c>
    </row>
    <row r="69" customFormat="false" ht="15" hidden="false" customHeight="false" outlineLevel="0" collapsed="false">
      <c r="A69" s="147"/>
      <c r="B69" s="148" t="s">
        <v>147</v>
      </c>
      <c r="C69" s="67"/>
      <c r="D69" s="149"/>
      <c r="E69" s="62" t="s">
        <v>148</v>
      </c>
    </row>
    <row r="70" customFormat="false" ht="15" hidden="false" customHeight="false" outlineLevel="0" collapsed="false">
      <c r="A70" s="31" t="s">
        <v>111</v>
      </c>
      <c r="B70" s="32" t="s">
        <v>156</v>
      </c>
      <c r="C70" s="33" t="n">
        <v>0.02</v>
      </c>
      <c r="D70" s="34" t="n">
        <f aca="false">D$13*C70</f>
        <v>61.9908</v>
      </c>
      <c r="E70" s="32"/>
    </row>
    <row r="71" customFormat="false" ht="15" hidden="false" customHeight="false" outlineLevel="0" collapsed="false">
      <c r="A71" s="63"/>
      <c r="B71" s="64" t="s">
        <v>157</v>
      </c>
      <c r="C71" s="65" t="n">
        <f aca="false">SUM(C58:C70)</f>
        <v>0.0709037555555556</v>
      </c>
      <c r="D71" s="66" t="n">
        <f aca="false">SUM(D58:D70)</f>
        <v>219.769026494667</v>
      </c>
      <c r="E71" s="60"/>
    </row>
    <row r="72" customFormat="false" ht="15" hidden="false" customHeight="false" outlineLevel="0" collapsed="false">
      <c r="A72" s="87"/>
      <c r="B72" s="88"/>
      <c r="C72" s="145"/>
      <c r="D72" s="89"/>
      <c r="E72" s="88"/>
    </row>
    <row r="73" customFormat="false" ht="15" hidden="false" customHeight="false" outlineLevel="0" collapsed="false">
      <c r="A73" s="21"/>
      <c r="B73" s="22" t="s">
        <v>158</v>
      </c>
      <c r="C73" s="23"/>
      <c r="D73" s="24"/>
      <c r="E73" s="25"/>
    </row>
    <row r="74" customFormat="false" ht="15" hidden="false" customHeight="false" outlineLevel="0" collapsed="false">
      <c r="A74" s="171"/>
      <c r="B74" s="30"/>
      <c r="C74" s="172" t="s">
        <v>30</v>
      </c>
      <c r="D74" s="57" t="s">
        <v>31</v>
      </c>
      <c r="E74" s="30" t="s">
        <v>32</v>
      </c>
    </row>
    <row r="75" customFormat="false" ht="15" hidden="false" customHeight="false" outlineLevel="0" collapsed="false">
      <c r="A75" s="150"/>
      <c r="B75" s="62"/>
      <c r="C75" s="39"/>
      <c r="D75" s="68"/>
      <c r="E75" s="157" t="s">
        <v>144</v>
      </c>
    </row>
    <row r="76" customFormat="false" ht="15" hidden="false" customHeight="false" outlineLevel="0" collapsed="false">
      <c r="A76" s="150" t="s">
        <v>33</v>
      </c>
      <c r="B76" s="62" t="s">
        <v>160</v>
      </c>
      <c r="C76" s="39" t="n">
        <f aca="false">(5/30)/12</f>
        <v>0.0138888888888889</v>
      </c>
      <c r="D76" s="68" t="n">
        <f aca="false">D$13*C76</f>
        <v>43.0491666666667</v>
      </c>
      <c r="E76" s="162" t="s">
        <v>161</v>
      </c>
    </row>
    <row r="77" customFormat="false" ht="15" hidden="false" customHeight="false" outlineLevel="0" collapsed="false">
      <c r="A77" s="155"/>
      <c r="B77" s="148"/>
      <c r="C77" s="173"/>
      <c r="D77" s="149"/>
      <c r="E77" s="148" t="s">
        <v>162</v>
      </c>
    </row>
    <row r="78" customFormat="false" ht="15" hidden="false" customHeight="false" outlineLevel="0" collapsed="false">
      <c r="A78" s="163" t="s">
        <v>36</v>
      </c>
      <c r="B78" s="62" t="s">
        <v>163</v>
      </c>
      <c r="C78" s="169" t="n">
        <v>0.00021</v>
      </c>
      <c r="D78" s="68" t="n">
        <f aca="false">D$13*C78</f>
        <v>0.6509034</v>
      </c>
      <c r="E78" s="62" t="s">
        <v>164</v>
      </c>
    </row>
    <row r="79" customFormat="false" ht="15" hidden="false" customHeight="false" outlineLevel="0" collapsed="false">
      <c r="A79" s="139"/>
      <c r="B79" s="32"/>
      <c r="C79" s="174"/>
      <c r="D79" s="34"/>
      <c r="E79" s="32" t="s">
        <v>165</v>
      </c>
    </row>
    <row r="80" customFormat="false" ht="15" hidden="false" customHeight="false" outlineLevel="0" collapsed="false">
      <c r="A80" s="150"/>
      <c r="B80" s="62"/>
      <c r="C80" s="167"/>
      <c r="D80" s="68"/>
      <c r="E80" s="52" t="s">
        <v>166</v>
      </c>
    </row>
    <row r="81" customFormat="false" ht="15" hidden="false" customHeight="false" outlineLevel="0" collapsed="false">
      <c r="A81" s="150" t="s">
        <v>43</v>
      </c>
      <c r="B81" s="62" t="s">
        <v>167</v>
      </c>
      <c r="C81" s="167" t="n">
        <f aca="false">(3/30)/12</f>
        <v>0.00833333333333333</v>
      </c>
      <c r="D81" s="68" t="n">
        <f aca="false">D$13*C81</f>
        <v>25.8295</v>
      </c>
      <c r="E81" s="162" t="s">
        <v>168</v>
      </c>
    </row>
    <row r="82" customFormat="false" ht="15" hidden="false" customHeight="false" outlineLevel="0" collapsed="false">
      <c r="A82" s="31"/>
      <c r="B82" s="62"/>
      <c r="C82" s="168"/>
      <c r="D82" s="34"/>
      <c r="E82" s="162" t="s">
        <v>169</v>
      </c>
    </row>
    <row r="83" customFormat="false" ht="15" hidden="false" customHeight="false" outlineLevel="0" collapsed="false">
      <c r="A83" s="163" t="s">
        <v>95</v>
      </c>
      <c r="B83" s="148" t="s">
        <v>170</v>
      </c>
      <c r="C83" s="169" t="n">
        <f aca="false">(15/30)/12*0.1</f>
        <v>0.00416666666666667</v>
      </c>
      <c r="D83" s="68" t="n">
        <f aca="false">D$13*C83</f>
        <v>12.91475</v>
      </c>
      <c r="E83" s="148" t="s">
        <v>171</v>
      </c>
    </row>
    <row r="84" customFormat="false" ht="15" hidden="false" customHeight="false" outlineLevel="0" collapsed="false">
      <c r="A84" s="163"/>
      <c r="B84" s="32"/>
      <c r="C84" s="169"/>
      <c r="D84" s="170"/>
      <c r="E84" s="32" t="s">
        <v>172</v>
      </c>
    </row>
    <row r="85" customFormat="false" ht="15" hidden="false" customHeight="false" outlineLevel="0" collapsed="false">
      <c r="A85" s="63"/>
      <c r="B85" s="64" t="s">
        <v>49</v>
      </c>
      <c r="C85" s="65" t="n">
        <f aca="false">SUM(C75:C84)</f>
        <v>0.0265988888888889</v>
      </c>
      <c r="D85" s="66" t="n">
        <f aca="false">SUM(D75:D84)</f>
        <v>82.4443200666667</v>
      </c>
      <c r="E85" s="60"/>
    </row>
    <row r="86" customFormat="false" ht="15" hidden="false" customHeight="false" outlineLevel="0" collapsed="false">
      <c r="A86" s="321" t="s">
        <v>108</v>
      </c>
      <c r="B86" s="60" t="s">
        <v>173</v>
      </c>
      <c r="C86" s="67" t="n">
        <v>0.0095</v>
      </c>
      <c r="D86" s="68" t="n">
        <f aca="false">D$13*C86</f>
        <v>29.44563</v>
      </c>
      <c r="E86" s="148" t="s">
        <v>174</v>
      </c>
    </row>
    <row r="87" customFormat="false" ht="15" hidden="false" customHeight="false" outlineLevel="0" collapsed="false">
      <c r="A87" s="175"/>
      <c r="B87" s="176" t="s">
        <v>175</v>
      </c>
      <c r="C87" s="175"/>
      <c r="D87" s="177" t="n">
        <f aca="false">SUM(D85:D86)</f>
        <v>111.889950066667</v>
      </c>
      <c r="E87" s="32" t="s">
        <v>176</v>
      </c>
    </row>
    <row r="88" customFormat="false" ht="15" hidden="false" customHeight="false" outlineLevel="0" collapsed="false">
      <c r="A88" s="178"/>
      <c r="B88" s="179"/>
      <c r="C88" s="178"/>
      <c r="D88" s="180"/>
      <c r="E88" s="181"/>
    </row>
    <row r="89" customFormat="false" ht="15" hidden="false" customHeight="false" outlineLevel="0" collapsed="false">
      <c r="A89" s="36"/>
      <c r="B89" s="64" t="s">
        <v>177</v>
      </c>
      <c r="C89" s="65"/>
      <c r="D89" s="66" t="n">
        <f aca="false">D87+D71+D53+D43+D33+D21+D13</f>
        <v>5410.70440149333</v>
      </c>
      <c r="E89" s="60"/>
    </row>
    <row r="90" customFormat="false" ht="15" hidden="false" customHeight="false" outlineLevel="0" collapsed="false">
      <c r="A90" s="43"/>
      <c r="B90" s="44"/>
      <c r="C90" s="182"/>
      <c r="D90" s="46"/>
      <c r="E90" s="52"/>
    </row>
    <row r="91" customFormat="false" ht="15.75" hidden="false" customHeight="false" outlineLevel="0" collapsed="false">
      <c r="A91" s="43"/>
      <c r="B91" s="64" t="s">
        <v>178</v>
      </c>
      <c r="C91" s="65"/>
      <c r="D91" s="183" t="s">
        <v>217</v>
      </c>
      <c r="E91" s="184" t="n">
        <f aca="false">D89*D91</f>
        <v>21642.8176059733</v>
      </c>
    </row>
    <row r="92" customFormat="false" ht="15" hidden="false" customHeight="false" outlineLevel="0" collapsed="false">
      <c r="A92" s="87"/>
      <c r="B92" s="88"/>
      <c r="C92" s="87"/>
      <c r="D92" s="89"/>
      <c r="E92" s="88"/>
    </row>
    <row r="93" customFormat="false" ht="15" hidden="false" customHeight="false" outlineLevel="0" collapsed="false">
      <c r="A93" s="21"/>
      <c r="B93" s="22" t="s">
        <v>29</v>
      </c>
      <c r="C93" s="23"/>
      <c r="D93" s="24"/>
      <c r="E93" s="25"/>
    </row>
    <row r="94" customFormat="false" ht="15" hidden="false" customHeight="false" outlineLevel="0" collapsed="false">
      <c r="A94" s="26"/>
      <c r="B94" s="27"/>
      <c r="C94" s="28" t="s">
        <v>30</v>
      </c>
      <c r="D94" s="29" t="s">
        <v>31</v>
      </c>
      <c r="E94" s="30" t="s">
        <v>32</v>
      </c>
    </row>
    <row r="95" customFormat="false" ht="15" hidden="false" customHeight="false" outlineLevel="0" collapsed="false">
      <c r="A95" s="31" t="s">
        <v>33</v>
      </c>
      <c r="B95" s="32" t="s">
        <v>34</v>
      </c>
      <c r="C95" s="33" t="n">
        <v>0.0137</v>
      </c>
      <c r="D95" s="34" t="n">
        <f aca="false">E91*C95</f>
        <v>296.506601201835</v>
      </c>
      <c r="E95" s="35" t="s">
        <v>35</v>
      </c>
    </row>
    <row r="96" customFormat="false" ht="15" hidden="false" customHeight="false" outlineLevel="0" collapsed="false">
      <c r="A96" s="36" t="s">
        <v>36</v>
      </c>
      <c r="B96" s="32" t="s">
        <v>37</v>
      </c>
      <c r="C96" s="33" t="n">
        <v>0.01</v>
      </c>
      <c r="D96" s="58" t="n">
        <f aca="false">(E91+D95)*C96</f>
        <v>219.393242071752</v>
      </c>
      <c r="E96" s="35" t="s">
        <v>38</v>
      </c>
    </row>
    <row r="97" customFormat="false" ht="15" hidden="false" customHeight="false" outlineLevel="0" collapsed="false">
      <c r="A97" s="147"/>
      <c r="B97" s="38" t="s">
        <v>39</v>
      </c>
      <c r="C97" s="39"/>
      <c r="D97" s="40" t="n">
        <f aca="false">SUM(D95:D96)</f>
        <v>515.899843273586</v>
      </c>
      <c r="E97" s="41"/>
    </row>
    <row r="98" customFormat="false" ht="15" hidden="false" customHeight="false" outlineLevel="0" collapsed="false">
      <c r="A98" s="141" t="s">
        <v>180</v>
      </c>
      <c r="B98" s="185" t="s">
        <v>181</v>
      </c>
      <c r="C98" s="186"/>
      <c r="D98" s="187"/>
      <c r="E98" s="188"/>
    </row>
    <row r="99" customFormat="false" ht="15" hidden="false" customHeight="false" outlineLevel="0" collapsed="false">
      <c r="A99" s="43"/>
      <c r="B99" s="44"/>
      <c r="C99" s="45"/>
      <c r="D99" s="46"/>
      <c r="E99" s="47"/>
    </row>
    <row r="100" customFormat="false" ht="15" hidden="false" customHeight="false" outlineLevel="0" collapsed="false">
      <c r="A100" s="48"/>
      <c r="B100" s="49" t="s">
        <v>41</v>
      </c>
      <c r="C100" s="50"/>
      <c r="D100" s="29" t="n">
        <f aca="false">(E91+D97)/(1-6.65%)</f>
        <v>23737.244187731</v>
      </c>
      <c r="E100" s="51"/>
    </row>
    <row r="101" customFormat="false" ht="15" hidden="false" customHeight="false" outlineLevel="0" collapsed="false">
      <c r="A101" s="87"/>
      <c r="B101" s="88"/>
      <c r="C101" s="145"/>
      <c r="D101" s="89"/>
      <c r="E101" s="189"/>
    </row>
    <row r="102" customFormat="false" ht="15" hidden="false" customHeight="false" outlineLevel="0" collapsed="false">
      <c r="A102" s="21"/>
      <c r="B102" s="22" t="s">
        <v>42</v>
      </c>
      <c r="C102" s="54"/>
      <c r="D102" s="55"/>
      <c r="E102" s="56"/>
    </row>
    <row r="103" customFormat="false" ht="15" hidden="false" customHeight="false" outlineLevel="0" collapsed="false">
      <c r="A103" s="26"/>
      <c r="B103" s="27"/>
      <c r="C103" s="28" t="s">
        <v>30</v>
      </c>
      <c r="D103" s="57" t="s">
        <v>31</v>
      </c>
      <c r="E103" s="30" t="s">
        <v>32</v>
      </c>
    </row>
    <row r="104" customFormat="false" ht="15" hidden="false" customHeight="false" outlineLevel="0" collapsed="false">
      <c r="A104" s="31" t="s">
        <v>43</v>
      </c>
      <c r="B104" s="32" t="s">
        <v>44</v>
      </c>
      <c r="C104" s="33"/>
      <c r="D104" s="58"/>
      <c r="E104" s="59" t="s">
        <v>45</v>
      </c>
    </row>
    <row r="105" customFormat="false" ht="15" hidden="false" customHeight="false" outlineLevel="0" collapsed="false">
      <c r="A105" s="36"/>
      <c r="B105" s="60" t="s">
        <v>46</v>
      </c>
      <c r="C105" s="61" t="n">
        <v>0.0065</v>
      </c>
      <c r="D105" s="58" t="n">
        <f aca="false">$D$100*C105</f>
        <v>154.292087220252</v>
      </c>
      <c r="E105" s="62"/>
    </row>
    <row r="106" customFormat="false" ht="15" hidden="false" customHeight="false" outlineLevel="0" collapsed="false">
      <c r="A106" s="36"/>
      <c r="B106" s="60" t="s">
        <v>47</v>
      </c>
      <c r="C106" s="61" t="n">
        <v>0.03</v>
      </c>
      <c r="D106" s="58" t="n">
        <f aca="false">$D$100*C106</f>
        <v>712.117325631931</v>
      </c>
      <c r="E106" s="62"/>
    </row>
    <row r="107" customFormat="false" ht="15" hidden="false" customHeight="false" outlineLevel="0" collapsed="false">
      <c r="A107" s="36"/>
      <c r="B107" s="60" t="s">
        <v>48</v>
      </c>
      <c r="C107" s="61" t="n">
        <v>0.03</v>
      </c>
      <c r="D107" s="58" t="n">
        <f aca="false">$D$100*C107</f>
        <v>712.117325631931</v>
      </c>
      <c r="E107" s="62"/>
    </row>
    <row r="108" customFormat="false" ht="15" hidden="false" customHeight="false" outlineLevel="0" collapsed="false">
      <c r="A108" s="36"/>
      <c r="B108" s="60"/>
      <c r="C108" s="61" t="n">
        <v>0</v>
      </c>
      <c r="D108" s="58" t="n">
        <f aca="false">D100*C108</f>
        <v>0</v>
      </c>
      <c r="E108" s="62"/>
    </row>
    <row r="109" customFormat="false" ht="15" hidden="false" customHeight="false" outlineLevel="0" collapsed="false">
      <c r="A109" s="63"/>
      <c r="B109" s="64" t="s">
        <v>49</v>
      </c>
      <c r="C109" s="65" t="n">
        <f aca="false">SUM(C105:C108)</f>
        <v>0.0665</v>
      </c>
      <c r="D109" s="66" t="n">
        <f aca="false">SUM(D105:D108)</f>
        <v>1578.52673848411</v>
      </c>
      <c r="E109" s="32"/>
    </row>
    <row r="110" customFormat="false" ht="15" hidden="false" customHeight="false" outlineLevel="0" collapsed="false">
      <c r="A110" s="36"/>
      <c r="B110" s="60"/>
      <c r="C110" s="67"/>
      <c r="D110" s="68"/>
      <c r="E110" s="60"/>
    </row>
    <row r="111" customFormat="false" ht="15" hidden="false" customHeight="false" outlineLevel="0" collapsed="false">
      <c r="A111" s="36"/>
      <c r="B111" s="64" t="s">
        <v>50</v>
      </c>
      <c r="C111" s="36"/>
      <c r="D111" s="66" t="n">
        <f aca="false">D109+D100</f>
        <v>25315.7709262151</v>
      </c>
      <c r="E111" s="60"/>
    </row>
    <row r="112" customFormat="false" ht="15" hidden="false" customHeight="false" outlineLevel="0" collapsed="false">
      <c r="A112" s="36"/>
      <c r="B112" s="64"/>
      <c r="C112" s="36"/>
      <c r="D112" s="66"/>
      <c r="E112" s="60"/>
    </row>
    <row r="113" customFormat="false" ht="15" hidden="false" customHeight="false" outlineLevel="0" collapsed="false">
      <c r="A113" s="36"/>
      <c r="B113" s="64"/>
      <c r="C113" s="36"/>
      <c r="D113" s="66"/>
      <c r="E113" s="60"/>
    </row>
    <row r="114" customFormat="false" ht="15" hidden="false" customHeight="false" outlineLevel="0" collapsed="false">
      <c r="A114" s="36"/>
      <c r="B114" s="64" t="s">
        <v>51</v>
      </c>
      <c r="C114" s="36" t="n">
        <v>12</v>
      </c>
      <c r="D114" s="66" t="n">
        <f aca="false">D111*C114</f>
        <v>303789.251114582</v>
      </c>
      <c r="E114" s="60"/>
    </row>
    <row r="115" customFormat="false" ht="15" hidden="false" customHeight="false" outlineLevel="0" collapsed="false">
      <c r="A115" s="124"/>
      <c r="B115" s="121"/>
      <c r="C115" s="124"/>
      <c r="D115" s="123"/>
      <c r="E115" s="108"/>
    </row>
    <row r="116" s="80" customFormat="true" ht="9" hidden="false" customHeight="false" outlineLevel="0" collapsed="false"/>
    <row r="117" s="80" customFormat="true" ht="9" hidden="false" customHeight="false" outlineLevel="0" collapsed="false"/>
    <row r="118" s="80" customFormat="true" ht="15.75" hidden="false" customHeight="false" outlineLevel="0" collapsed="false">
      <c r="B118" s="190" t="s">
        <v>182</v>
      </c>
    </row>
    <row r="119" s="80" customFormat="true" ht="9" hidden="false" customHeight="false" outlineLevel="0" collapsed="false"/>
    <row r="120" s="80" customFormat="true" ht="9" hidden="false" customHeight="false" outlineLevel="0" collapsed="false"/>
    <row r="121" s="80" customFormat="true" ht="9" hidden="false" customHeight="false" outlineLevel="0" collapsed="false"/>
    <row r="122" s="80" customFormat="true" ht="9" hidden="false" customHeight="false" outlineLevel="0" collapsed="false"/>
    <row r="123" s="80" customFormat="true" ht="9" hidden="false" customHeight="false" outlineLevel="0" collapsed="false"/>
    <row r="124" s="80" customFormat="true" ht="9" hidden="false" customHeight="false" outlineLevel="0" collapsed="false"/>
    <row r="125" s="80" customFormat="true" ht="9" hidden="false" customHeight="false" outlineLevel="0" collapsed="false"/>
    <row r="126" s="80" customFormat="true" ht="9" hidden="false" customHeight="false" outlineLevel="0" collapsed="false"/>
    <row r="127" s="80" customFormat="true" ht="9" hidden="false" customHeight="false" outlineLevel="0" collapsed="false"/>
    <row r="128" s="80" customFormat="true" ht="9" hidden="false" customHeight="false" outlineLevel="0" collapsed="false"/>
    <row r="129" s="80" customFormat="true" ht="9" hidden="false" customHeight="false" outlineLevel="0" collapsed="false"/>
    <row r="130" s="80" customFormat="true" ht="9" hidden="false" customHeight="false" outlineLevel="0" collapsed="false"/>
    <row r="131" s="80" customFormat="true" ht="9" hidden="false" customHeight="false" outlineLevel="0" collapsed="false"/>
    <row r="132" s="80" customFormat="true" ht="9" hidden="false" customHeight="false" outlineLevel="0" collapsed="false"/>
    <row r="133" s="80" customFormat="true" ht="9" hidden="false" customHeight="false" outlineLevel="0" collapsed="false"/>
    <row r="134" s="80" customFormat="true" ht="9" hidden="false" customHeight="false" outlineLevel="0" collapsed="false"/>
    <row r="135" s="80" customFormat="true" ht="9" hidden="false" customHeight="false" outlineLevel="0" collapsed="false"/>
    <row r="136" s="80" customFormat="true" ht="9" hidden="false" customHeight="false" outlineLevel="0" collapsed="false"/>
    <row r="137" s="80" customFormat="true" ht="9" hidden="false" customHeight="false" outlineLevel="0" collapsed="false"/>
    <row r="138" s="80" customFormat="true" ht="9" hidden="false" customHeight="false" outlineLevel="0" collapsed="false"/>
    <row r="139" s="80" customFormat="true" ht="9" hidden="false" customHeight="false" outlineLevel="0" collapsed="false"/>
    <row r="140" s="80" customFormat="true" ht="9" hidden="false" customHeight="false" outlineLevel="0" collapsed="false"/>
    <row r="141" s="80" customFormat="true" ht="9" hidden="false" customHeight="false" outlineLevel="0" collapsed="false"/>
    <row r="142" s="80" customFormat="true" ht="9" hidden="false" customHeight="false" outlineLevel="0" collapsed="false"/>
    <row r="143" s="80" customFormat="true" ht="9" hidden="false" customHeight="false" outlineLevel="0" collapsed="false"/>
    <row r="144" s="80" customFormat="true" ht="9" hidden="false" customHeight="false" outlineLevel="0" collapsed="false"/>
    <row r="145" s="80" customFormat="true" ht="9" hidden="false" customHeight="false" outlineLevel="0" collapsed="false"/>
    <row r="146" s="80" customFormat="true" ht="9" hidden="false" customHeight="false" outlineLevel="0" collapsed="false"/>
    <row r="147" s="80" customFormat="true" ht="9" hidden="false" customHeight="false" outlineLevel="0" collapsed="false"/>
    <row r="148" s="80" customFormat="true" ht="9" hidden="false" customHeight="false" outlineLevel="0" collapsed="false"/>
    <row r="149" s="80" customFormat="true" ht="9" hidden="false" customHeight="false" outlineLevel="0" collapsed="false"/>
    <row r="150" s="80" customFormat="true" ht="9" hidden="false" customHeight="false" outlineLevel="0" collapsed="false"/>
    <row r="151" s="80" customFormat="true" ht="9" hidden="false" customHeight="false" outlineLevel="0" collapsed="false"/>
    <row r="152" s="80" customFormat="true" ht="9" hidden="false" customHeight="false" outlineLevel="0" collapsed="false"/>
    <row r="153" s="80" customFormat="true" ht="9" hidden="false" customHeight="false" outlineLevel="0" collapsed="false"/>
    <row r="154" s="80" customFormat="true" ht="9" hidden="false" customHeight="false" outlineLevel="0" collapsed="false"/>
    <row r="155" s="80" customFormat="true" ht="9" hidden="false" customHeight="false" outlineLevel="0" collapsed="false"/>
    <row r="156" s="80" customFormat="true" ht="9" hidden="false" customHeight="false" outlineLevel="0" collapsed="false"/>
    <row r="157" s="80" customFormat="true" ht="9" hidden="false" customHeight="false" outlineLevel="0" collapsed="false"/>
    <row r="158" s="80" customFormat="true" ht="9" hidden="false" customHeight="false" outlineLevel="0" collapsed="false"/>
    <row r="159" s="80" customFormat="true" ht="9" hidden="false" customHeight="false" outlineLevel="0" collapsed="false"/>
    <row r="160" s="80" customFormat="true" ht="9" hidden="false" customHeight="false" outlineLevel="0" collapsed="false"/>
    <row r="161" s="80" customFormat="true" ht="9" hidden="false" customHeight="false" outlineLevel="0" collapsed="false"/>
    <row r="162" s="80" customFormat="true" ht="9" hidden="false" customHeight="false" outlineLevel="0" collapsed="false"/>
    <row r="163" s="80" customFormat="true" ht="9" hidden="false" customHeight="false" outlineLevel="0" collapsed="false"/>
    <row r="164" s="80" customFormat="true" ht="9" hidden="false" customHeight="false" outlineLevel="0" collapsed="false"/>
    <row r="165" s="80" customFormat="true" ht="9" hidden="false" customHeight="false" outlineLevel="0" collapsed="false"/>
    <row r="166" s="80" customFormat="true" ht="9" hidden="false" customHeight="false" outlineLevel="0" collapsed="false"/>
    <row r="167" s="80" customFormat="true" ht="9" hidden="false" customHeight="false" outlineLevel="0" collapsed="false"/>
    <row r="168" s="80" customFormat="true" ht="9" hidden="false" customHeight="false" outlineLevel="0" collapsed="false"/>
    <row r="169" s="80" customFormat="true" ht="9" hidden="false" customHeight="false" outlineLevel="0" collapsed="false"/>
    <row r="170" s="80" customFormat="true" ht="9" hidden="false" customHeight="false" outlineLevel="0" collapsed="false"/>
    <row r="171" s="80" customFormat="true" ht="9" hidden="false" customHeight="false" outlineLevel="0" collapsed="false"/>
    <row r="172" s="80" customFormat="true" ht="9" hidden="false" customHeight="false" outlineLevel="0" collapsed="false"/>
    <row r="173" s="80" customFormat="true" ht="9" hidden="false" customHeight="false" outlineLevel="0" collapsed="false"/>
    <row r="174" s="80" customFormat="true" ht="9" hidden="false" customHeight="false" outlineLevel="0" collapsed="false"/>
    <row r="175" s="80" customFormat="true" ht="9" hidden="false" customHeight="false" outlineLevel="0" collapsed="false"/>
    <row r="176" s="80" customFormat="true" ht="9" hidden="false" customHeight="false" outlineLevel="0" collapsed="false"/>
    <row r="177" s="80" customFormat="true" ht="9" hidden="false" customHeight="false" outlineLevel="0" collapsed="false"/>
    <row r="178" s="80" customFormat="true" ht="9" hidden="false" customHeight="false" outlineLevel="0" collapsed="false"/>
    <row r="179" s="80" customFormat="true" ht="9" hidden="false" customHeight="false" outlineLevel="0" collapsed="false"/>
    <row r="180" s="80" customFormat="true" ht="9" hidden="false" customHeight="false" outlineLevel="0" collapsed="false"/>
    <row r="181" s="80" customFormat="true" ht="9" hidden="false" customHeight="false" outlineLevel="0" collapsed="false"/>
    <row r="182" s="80" customFormat="true" ht="9" hidden="false" customHeight="false" outlineLevel="0" collapsed="false"/>
    <row r="183" s="80" customFormat="true" ht="9" hidden="false" customHeight="false" outlineLevel="0" collapsed="false"/>
    <row r="184" s="80" customFormat="true" ht="9" hidden="false" customHeight="false" outlineLevel="0" collapsed="false"/>
    <row r="185" s="80" customFormat="true" ht="9" hidden="false" customHeight="false" outlineLevel="0" collapsed="false"/>
    <row r="186" s="80" customFormat="true" ht="9" hidden="false" customHeight="false" outlineLevel="0" collapsed="false"/>
    <row r="187" s="80" customFormat="true" ht="9" hidden="false" customHeight="false" outlineLevel="0" collapsed="false"/>
    <row r="188" s="80" customFormat="true" ht="9" hidden="false" customHeight="false" outlineLevel="0" collapsed="false"/>
    <row r="189" s="80" customFormat="true" ht="9" hidden="false" customHeight="false" outlineLevel="0" collapsed="false"/>
    <row r="190" s="80" customFormat="true" ht="9" hidden="false" customHeight="false" outlineLevel="0" collapsed="false"/>
    <row r="191" s="80" customFormat="true" ht="9" hidden="false" customHeight="false" outlineLevel="0" collapsed="false"/>
    <row r="192" s="80" customFormat="true" ht="9" hidden="false" customHeight="false" outlineLevel="0" collapsed="false"/>
    <row r="193" s="80" customFormat="true" ht="9" hidden="false" customHeight="false" outlineLevel="0" collapsed="false"/>
    <row r="194" s="80" customFormat="true" ht="9" hidden="false" customHeight="false" outlineLevel="0" collapsed="false"/>
    <row r="195" s="80" customFormat="true" ht="9" hidden="false" customHeight="false" outlineLevel="0" collapsed="false"/>
    <row r="196" s="80" customFormat="true" ht="9" hidden="false" customHeight="false" outlineLevel="0" collapsed="false"/>
    <row r="197" s="80" customFormat="true" ht="9" hidden="false" customHeight="false" outlineLevel="0" collapsed="false"/>
    <row r="198" s="80" customFormat="true" ht="9" hidden="false" customHeight="false" outlineLevel="0" collapsed="false"/>
    <row r="199" s="80" customFormat="true" ht="9" hidden="false" customHeight="false" outlineLevel="0" collapsed="false"/>
    <row r="200" s="80" customFormat="true" ht="9" hidden="false" customHeight="false" outlineLevel="0" collapsed="false"/>
    <row r="201" s="80" customFormat="true" ht="9" hidden="false" customHeight="false" outlineLevel="0" collapsed="false"/>
    <row r="202" s="80" customFormat="true" ht="9" hidden="false" customHeight="false" outlineLevel="0" collapsed="false"/>
    <row r="203" s="80" customFormat="true" ht="9" hidden="false" customHeight="false" outlineLevel="0" collapsed="false"/>
    <row r="204" s="80" customFormat="true" ht="9" hidden="false" customHeight="false" outlineLevel="0" collapsed="false"/>
    <row r="205" s="80" customFormat="true" ht="9" hidden="false" customHeight="false" outlineLevel="0" collapsed="false"/>
    <row r="206" s="80" customFormat="true" ht="9" hidden="false" customHeight="false" outlineLevel="0" collapsed="false"/>
    <row r="207" s="80" customFormat="true" ht="9" hidden="false" customHeight="false" outlineLevel="0" collapsed="false"/>
    <row r="208" s="80" customFormat="true" ht="9" hidden="false" customHeight="false" outlineLevel="0" collapsed="false"/>
    <row r="209" s="80" customFormat="true" ht="9" hidden="false" customHeight="false" outlineLevel="0" collapsed="false"/>
    <row r="210" s="80" customFormat="true" ht="9" hidden="false" customHeight="false" outlineLevel="0" collapsed="false"/>
    <row r="211" s="80" customFormat="true" ht="9" hidden="false" customHeight="false" outlineLevel="0" collapsed="false"/>
    <row r="212" s="80" customFormat="true" ht="9" hidden="false" customHeight="false" outlineLevel="0" collapsed="false"/>
    <row r="213" s="80" customFormat="true" ht="9" hidden="false" customHeight="false" outlineLevel="0" collapsed="false"/>
    <row r="214" s="80" customFormat="true" ht="9" hidden="false" customHeight="false" outlineLevel="0" collapsed="false"/>
    <row r="215" s="80" customFormat="true" ht="9" hidden="false" customHeight="false" outlineLevel="0" collapsed="false"/>
    <row r="216" s="80" customFormat="true" ht="9" hidden="false" customHeight="false" outlineLevel="0" collapsed="false"/>
    <row r="217" s="80" customFormat="true" ht="9" hidden="false" customHeight="false" outlineLevel="0" collapsed="false"/>
    <row r="218" s="80" customFormat="true" ht="9" hidden="false" customHeight="false" outlineLevel="0" collapsed="false"/>
    <row r="219" s="80" customFormat="true" ht="9" hidden="false" customHeight="false" outlineLevel="0" collapsed="false"/>
    <row r="220" s="80" customFormat="true" ht="9" hidden="false" customHeight="false" outlineLevel="0" collapsed="false"/>
    <row r="221" s="80" customFormat="true" ht="9" hidden="false" customHeight="false" outlineLevel="0" collapsed="false"/>
    <row r="222" s="80" customFormat="true" ht="9" hidden="false" customHeight="false" outlineLevel="0" collapsed="false"/>
    <row r="223" s="80" customFormat="true" ht="9" hidden="false" customHeight="false" outlineLevel="0" collapsed="false"/>
    <row r="224" s="80" customFormat="true" ht="9" hidden="false" customHeight="false" outlineLevel="0" collapsed="false"/>
    <row r="225" s="80" customFormat="true" ht="9" hidden="false" customHeight="false" outlineLevel="0" collapsed="false"/>
    <row r="226" s="80" customFormat="true" ht="9" hidden="false" customHeight="false" outlineLevel="0" collapsed="false"/>
    <row r="227" s="80" customFormat="true" ht="9" hidden="false" customHeight="false" outlineLevel="0" collapsed="false"/>
    <row r="228" s="80" customFormat="true" ht="9" hidden="false" customHeight="false" outlineLevel="0" collapsed="false"/>
    <row r="229" s="80" customFormat="true" ht="9" hidden="false" customHeight="false" outlineLevel="0" collapsed="false"/>
    <row r="230" s="80" customFormat="true" ht="9" hidden="false" customHeight="false" outlineLevel="0" collapsed="false"/>
    <row r="231" s="80" customFormat="true" ht="9" hidden="false" customHeight="false" outlineLevel="0" collapsed="false"/>
    <row r="232" s="80" customFormat="true" ht="9" hidden="false" customHeight="false" outlineLevel="0" collapsed="false"/>
    <row r="233" s="80" customFormat="true" ht="9" hidden="false" customHeight="false" outlineLevel="0" collapsed="false"/>
    <row r="234" s="80" customFormat="true" ht="9" hidden="false" customHeight="false" outlineLevel="0" collapsed="false"/>
    <row r="235" s="80" customFormat="true" ht="9" hidden="false" customHeight="false" outlineLevel="0" collapsed="false"/>
    <row r="236" s="80" customFormat="true" ht="9" hidden="false" customHeight="false" outlineLevel="0" collapsed="false"/>
    <row r="237" s="80" customFormat="true" ht="9" hidden="false" customHeight="false" outlineLevel="0" collapsed="false"/>
    <row r="238" s="80" customFormat="true" ht="9" hidden="false" customHeight="false" outlineLevel="0" collapsed="false"/>
    <row r="239" s="80" customFormat="true" ht="9" hidden="false" customHeight="false" outlineLevel="0" collapsed="false"/>
    <row r="240" s="80" customFormat="true" ht="9" hidden="false" customHeight="false" outlineLevel="0" collapsed="false"/>
    <row r="241" s="80" customFormat="true" ht="9" hidden="false" customHeight="false" outlineLevel="0" collapsed="false"/>
    <row r="242" s="80" customFormat="true" ht="9" hidden="false" customHeight="false" outlineLevel="0" collapsed="false"/>
    <row r="243" s="80" customFormat="true" ht="9" hidden="false" customHeight="false" outlineLevel="0" collapsed="false"/>
    <row r="244" s="80" customFormat="true" ht="9" hidden="false" customHeight="false" outlineLevel="0" collapsed="false"/>
    <row r="245" s="80" customFormat="true" ht="9" hidden="false" customHeight="false" outlineLevel="0" collapsed="false"/>
    <row r="246" s="80" customFormat="true" ht="9" hidden="false" customHeight="false" outlineLevel="0" collapsed="false"/>
    <row r="247" s="80" customFormat="true" ht="9" hidden="false" customHeight="false" outlineLevel="0" collapsed="false"/>
    <row r="248" s="80" customFormat="true" ht="9" hidden="false" customHeight="false" outlineLevel="0" collapsed="false"/>
    <row r="249" s="80" customFormat="true" ht="9" hidden="false" customHeight="false" outlineLevel="0" collapsed="false"/>
    <row r="250" s="80" customFormat="true" ht="9" hidden="false" customHeight="false" outlineLevel="0" collapsed="false"/>
    <row r="251" s="80" customFormat="true" ht="9" hidden="false" customHeight="false" outlineLevel="0" collapsed="false"/>
    <row r="252" s="80" customFormat="true" ht="9" hidden="false" customHeight="false" outlineLevel="0" collapsed="false"/>
    <row r="253" s="80" customFormat="true" ht="9" hidden="false" customHeight="false" outlineLevel="0" collapsed="false"/>
    <row r="254" s="80" customFormat="true" ht="9" hidden="false" customHeight="false" outlineLevel="0" collapsed="false"/>
    <row r="255" s="80" customFormat="true" ht="9" hidden="false" customHeight="false" outlineLevel="0" collapsed="false"/>
    <row r="256" s="80" customFormat="true" ht="9" hidden="false" customHeight="false" outlineLevel="0" collapsed="false"/>
    <row r="257" s="80" customFormat="true" ht="9" hidden="false" customHeight="false" outlineLevel="0" collapsed="false"/>
    <row r="258" s="80" customFormat="true" ht="9" hidden="false" customHeight="false" outlineLevel="0" collapsed="false"/>
    <row r="259" s="80" customFormat="true" ht="9" hidden="false" customHeight="false" outlineLevel="0" collapsed="false"/>
    <row r="260" s="80" customFormat="true" ht="9" hidden="false" customHeight="false" outlineLevel="0" collapsed="false"/>
    <row r="261" s="80" customFormat="true" ht="9" hidden="false" customHeight="false" outlineLevel="0" collapsed="false"/>
    <row r="262" s="80" customFormat="true" ht="9" hidden="false" customHeight="false" outlineLevel="0" collapsed="false"/>
    <row r="263" s="80" customFormat="true" ht="9" hidden="false" customHeight="false" outlineLevel="0" collapsed="false"/>
    <row r="264" s="80" customFormat="true" ht="9" hidden="false" customHeight="false" outlineLevel="0" collapsed="false"/>
    <row r="265" s="80" customFormat="true" ht="9" hidden="false" customHeight="false" outlineLevel="0" collapsed="false"/>
    <row r="266" s="80" customFormat="true" ht="9" hidden="false" customHeight="false" outlineLevel="0" collapsed="false"/>
    <row r="267" s="80" customFormat="true" ht="9" hidden="false" customHeight="false" outlineLevel="0" collapsed="false"/>
    <row r="268" s="80" customFormat="true" ht="9" hidden="false" customHeight="false" outlineLevel="0" collapsed="false"/>
    <row r="269" s="80" customFormat="true" ht="9" hidden="false" customHeight="false" outlineLevel="0" collapsed="false"/>
    <row r="270" s="80" customFormat="true" ht="9" hidden="false" customHeight="false" outlineLevel="0" collapsed="false"/>
    <row r="271" s="80" customFormat="true" ht="9" hidden="false" customHeight="false" outlineLevel="0" collapsed="false"/>
    <row r="272" s="80" customFormat="true" ht="9" hidden="false" customHeight="false" outlineLevel="0" collapsed="false"/>
    <row r="273" s="80" customFormat="true" ht="9" hidden="false" customHeight="false" outlineLevel="0" collapsed="false"/>
    <row r="274" s="80" customFormat="true" ht="9" hidden="false" customHeight="false" outlineLevel="0" collapsed="false"/>
    <row r="275" s="80" customFormat="true" ht="9" hidden="false" customHeight="false" outlineLevel="0" collapsed="false"/>
    <row r="276" s="80" customFormat="true" ht="9" hidden="false" customHeight="false" outlineLevel="0" collapsed="false"/>
    <row r="277" s="80" customFormat="true" ht="9" hidden="false" customHeight="false" outlineLevel="0" collapsed="false"/>
    <row r="278" s="80" customFormat="true" ht="9" hidden="false" customHeight="false" outlineLevel="0" collapsed="false"/>
    <row r="279" s="80" customFormat="true" ht="9" hidden="false" customHeight="false" outlineLevel="0" collapsed="false"/>
    <row r="280" s="80" customFormat="true" ht="9" hidden="false" customHeight="false" outlineLevel="0" collapsed="false"/>
    <row r="281" s="80" customFormat="true" ht="9" hidden="false" customHeight="false" outlineLevel="0" collapsed="false"/>
    <row r="282" s="80" customFormat="true" ht="9" hidden="false" customHeight="false" outlineLevel="0" collapsed="false"/>
    <row r="283" s="80" customFormat="true" ht="9" hidden="false" customHeight="false" outlineLevel="0" collapsed="false"/>
    <row r="284" s="80" customFormat="true" ht="9" hidden="false" customHeight="false" outlineLevel="0" collapsed="false"/>
    <row r="285" s="80" customFormat="true" ht="9" hidden="false" customHeight="false" outlineLevel="0" collapsed="false"/>
    <row r="286" s="80" customFormat="true" ht="9" hidden="false" customHeight="false" outlineLevel="0" collapsed="false"/>
    <row r="287" s="80" customFormat="true" ht="9" hidden="false" customHeight="false" outlineLevel="0" collapsed="false"/>
    <row r="288" s="80" customFormat="true" ht="9" hidden="false" customHeight="false" outlineLevel="0" collapsed="false"/>
    <row r="289" s="80" customFormat="true" ht="9" hidden="false" customHeight="false" outlineLevel="0" collapsed="false"/>
    <row r="290" s="80" customFormat="true" ht="9" hidden="false" customHeight="false" outlineLevel="0" collapsed="false"/>
    <row r="291" s="80" customFormat="true" ht="9" hidden="false" customHeight="false" outlineLevel="0" collapsed="false"/>
    <row r="292" s="80" customFormat="true" ht="9" hidden="false" customHeight="false" outlineLevel="0" collapsed="false"/>
    <row r="293" s="80" customFormat="true" ht="9" hidden="false" customHeight="false" outlineLevel="0" collapsed="false"/>
    <row r="294" s="80" customFormat="true" ht="9" hidden="false" customHeight="false" outlineLevel="0" collapsed="false"/>
    <row r="295" s="80" customFormat="true" ht="9" hidden="false" customHeight="false" outlineLevel="0" collapsed="false"/>
    <row r="296" s="80" customFormat="true" ht="9" hidden="false" customHeight="false" outlineLevel="0" collapsed="false"/>
    <row r="297" s="80" customFormat="true" ht="9" hidden="false" customHeight="false" outlineLevel="0" collapsed="false"/>
    <row r="298" s="80" customFormat="true" ht="9" hidden="false" customHeight="false" outlineLevel="0" collapsed="false"/>
    <row r="299" s="80" customFormat="true" ht="9" hidden="false" customHeight="false" outlineLevel="0" collapsed="false"/>
    <row r="300" s="80" customFormat="true" ht="9" hidden="false" customHeight="false" outlineLevel="0" collapsed="false"/>
    <row r="301" s="80" customFormat="true" ht="9" hidden="false" customHeight="false" outlineLevel="0" collapsed="false"/>
    <row r="302" s="80" customFormat="true" ht="9" hidden="false" customHeight="false" outlineLevel="0" collapsed="false"/>
    <row r="303" s="80" customFormat="true" ht="9" hidden="false" customHeight="false" outlineLevel="0" collapsed="false"/>
    <row r="304" s="80" customFormat="true" ht="9" hidden="false" customHeight="false" outlineLevel="0" collapsed="false"/>
    <row r="305" s="80" customFormat="true" ht="9" hidden="false" customHeight="false" outlineLevel="0" collapsed="false"/>
    <row r="306" s="80" customFormat="true" ht="9" hidden="false" customHeight="false" outlineLevel="0" collapsed="false"/>
    <row r="307" s="80" customFormat="true" ht="9" hidden="false" customHeight="false" outlineLevel="0" collapsed="false"/>
    <row r="308" s="80" customFormat="true" ht="9" hidden="false" customHeight="false" outlineLevel="0" collapsed="false"/>
    <row r="309" s="80" customFormat="true" ht="9" hidden="false" customHeight="false" outlineLevel="0" collapsed="false"/>
    <row r="310" s="80" customFormat="true" ht="9" hidden="false" customHeight="false" outlineLevel="0" collapsed="false"/>
    <row r="311" s="80" customFormat="true" ht="9" hidden="false" customHeight="false" outlineLevel="0" collapsed="false"/>
    <row r="312" s="80" customFormat="true" ht="9" hidden="false" customHeight="false" outlineLevel="0" collapsed="false"/>
    <row r="313" s="80" customFormat="true" ht="9" hidden="false" customHeight="false" outlineLevel="0" collapsed="false"/>
    <row r="314" s="80" customFormat="true" ht="9" hidden="false" customHeight="false" outlineLevel="0" collapsed="false"/>
    <row r="315" s="80" customFormat="true" ht="9" hidden="false" customHeight="false" outlineLevel="0" collapsed="false"/>
    <row r="316" s="80" customFormat="true" ht="9" hidden="false" customHeight="false" outlineLevel="0" collapsed="false"/>
    <row r="317" s="80" customFormat="true" ht="9" hidden="false" customHeight="false" outlineLevel="0" collapsed="false"/>
    <row r="318" s="80" customFormat="true" ht="9" hidden="false" customHeight="false" outlineLevel="0" collapsed="false"/>
    <row r="319" s="80" customFormat="true" ht="9" hidden="false" customHeight="false" outlineLevel="0" collapsed="false"/>
    <row r="320" s="80" customFormat="true" ht="9" hidden="false" customHeight="false" outlineLevel="0" collapsed="false"/>
    <row r="321" s="80" customFormat="true" ht="9" hidden="false" customHeight="false" outlineLevel="0" collapsed="false"/>
    <row r="322" s="80" customFormat="true" ht="9" hidden="false" customHeight="false" outlineLevel="0" collapsed="false"/>
    <row r="323" s="80" customFormat="true" ht="9" hidden="false" customHeight="false" outlineLevel="0" collapsed="false"/>
    <row r="324" s="80" customFormat="true" ht="9" hidden="false" customHeight="false" outlineLevel="0" collapsed="false"/>
    <row r="325" s="80" customFormat="true" ht="9" hidden="false" customHeight="false" outlineLevel="0" collapsed="false"/>
    <row r="326" s="80" customFormat="true" ht="9" hidden="false" customHeight="false" outlineLevel="0" collapsed="false"/>
    <row r="327" s="80" customFormat="true" ht="9" hidden="false" customHeight="false" outlineLevel="0" collapsed="false"/>
    <row r="328" s="80" customFormat="true" ht="9" hidden="false" customHeight="false" outlineLevel="0" collapsed="false"/>
  </sheetData>
  <mergeCells count="3">
    <mergeCell ref="A1:E1"/>
    <mergeCell ref="A2:E2"/>
    <mergeCell ref="A3:E3"/>
  </mergeCells>
  <printOptions headings="false" gridLines="false" gridLinesSet="true" horizontalCentered="false" verticalCentered="false"/>
  <pageMargins left="0.398611111111111" right="0.294444444444444" top="1.05277777777778" bottom="1.05277777777778" header="0.7875" footer="0.7875"/>
  <pageSetup paperSize="9" scale="7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11.57031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docProps/app.xml><?xml version="1.0" encoding="utf-8"?>
<Properties xmlns="http://schemas.openxmlformats.org/officeDocument/2006/extended-properties" xmlns:vt="http://schemas.openxmlformats.org/officeDocument/2006/docPropsVTypes">
  <Template/>
  <TotalTime>4202</TotalTime>
  <Application>LibreOffice/7.3.3.2$Windows_X86_64 LibreOffice_project/d1d0ea68f081ee2800a922cac8f79445e4603348</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2014-09-09T12:24:08Z</dcterms:created>
  <dc:creator>Ivan Fonseca</dc:creator>
  <dc:description/>
  <dc:language>pt-BR</dc:language>
  <cp:lastModifiedBy/>
  <cp:lastPrinted>2023-10-19T15:54:45Z</cp:lastPrinted>
  <dcterms:modified xsi:type="dcterms:W3CDTF">2023-10-20T12:32:28Z</dcterms:modified>
  <cp:revision>233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