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44.xml" ContentType="application/vnd.openxmlformats-officedocument.spreadsheetml.worksheet+xml"/>
  <Override PartName="/xl/worksheets/sheet267.xml" ContentType="application/vnd.openxmlformats-officedocument.spreadsheetml.worksheet+xml"/>
  <Override PartName="/xl/worksheets/sheet1.xml" ContentType="application/vnd.openxmlformats-officedocument.spreadsheetml.worksheet+xml"/>
  <Override PartName="/xl/worksheets/sheet45.xml" ContentType="application/vnd.openxmlformats-officedocument.spreadsheetml.worksheet+xml"/>
  <Override PartName="/xl/worksheets/sheet26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6.xml" ContentType="application/vnd.openxmlformats-officedocument.spreadsheetml.worksheet+xml"/>
  <Override PartName="/xl/worksheets/sheet269.xml" ContentType="application/vnd.openxmlformats-officedocument.spreadsheetml.worksheet+xml"/>
  <Override PartName="/xl/worksheets/sheet4.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48.xml" ContentType="application/vnd.openxmlformats-officedocument.spreadsheetml.worksheet+xml"/>
  <Override PartName="/xl/worksheets/sheet6.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283.xml" ContentType="application/vnd.openxmlformats-officedocument.spreadsheetml.worksheet+xml"/>
  <Override PartName="/xl/worksheets/sheet60.xml" ContentType="application/vnd.openxmlformats-officedocument.spreadsheetml.worksheet+xml"/>
  <Override PartName="/xl/worksheets/sheet8.xml" ContentType="application/vnd.openxmlformats-officedocument.spreadsheetml.worksheet+xml"/>
  <Override PartName="/xl/worksheets/sheet284.xml" ContentType="application/vnd.openxmlformats-officedocument.spreadsheetml.worksheet+xml"/>
  <Override PartName="/xl/worksheets/sheet61.xml" ContentType="application/vnd.openxmlformats-officedocument.spreadsheetml.worksheet+xml"/>
  <Override PartName="/xl/worksheets/sheet9.xml" ContentType="application/vnd.openxmlformats-officedocument.spreadsheetml.worksheet+xml"/>
  <Override PartName="/xl/worksheets/sheet285.xml" ContentType="application/vnd.openxmlformats-officedocument.spreadsheetml.worksheet+xml"/>
  <Override PartName="/xl/worksheets/sheet62.xml" ContentType="application/vnd.openxmlformats-officedocument.spreadsheetml.worksheet+xml"/>
  <Override PartName="/xl/worksheets/sheet233.xml" ContentType="application/vnd.openxmlformats-officedocument.spreadsheetml.worksheet+xml"/>
  <Override PartName="/xl/worksheets/sheet10.xml" ContentType="application/vnd.openxmlformats-officedocument.spreadsheetml.worksheet+xml"/>
  <Override PartName="/xl/worksheets/sheet234.xml" ContentType="application/vnd.openxmlformats-officedocument.spreadsheetml.worksheet+xml"/>
  <Override PartName="/xl/worksheets/sheet11.xml" ContentType="application/vnd.openxmlformats-officedocument.spreadsheetml.worksheet+xml"/>
  <Override PartName="/xl/worksheets/sheet235.xml" ContentType="application/vnd.openxmlformats-officedocument.spreadsheetml.worksheet+xml"/>
  <Override PartName="/xl/worksheets/sheet12.xml" ContentType="application/vnd.openxmlformats-officedocument.spreadsheetml.worksheet+xml"/>
  <Override PartName="/xl/worksheets/sheet236.xml" ContentType="application/vnd.openxmlformats-officedocument.spreadsheetml.worksheet+xml"/>
  <Override PartName="/xl/worksheets/sheet13.xml" ContentType="application/vnd.openxmlformats-officedocument.spreadsheetml.worksheet+xml"/>
  <Override PartName="/xl/worksheets/sheet237.xml" ContentType="application/vnd.openxmlformats-officedocument.spreadsheetml.worksheet+xml"/>
  <Override PartName="/xl/worksheets/sheet14.xml" ContentType="application/vnd.openxmlformats-officedocument.spreadsheetml.worksheet+xml"/>
  <Override PartName="/xl/worksheets/sheet238.xml" ContentType="application/vnd.openxmlformats-officedocument.spreadsheetml.worksheet+xml"/>
  <Override PartName="/xl/worksheets/sheet15.xml" ContentType="application/vnd.openxmlformats-officedocument.spreadsheetml.worksheet+xml"/>
  <Override PartName="/xl/worksheets/sheet23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43.xml" ContentType="application/vnd.openxmlformats-officedocument.spreadsheetml.worksheet+xml"/>
  <Override PartName="/xl/worksheets/sheet20.xml" ContentType="application/vnd.openxmlformats-officedocument.spreadsheetml.worksheet+xml"/>
  <Override PartName="/xl/worksheets/sheet244.xml" ContentType="application/vnd.openxmlformats-officedocument.spreadsheetml.worksheet+xml"/>
  <Override PartName="/xl/worksheets/sheet21.xml" ContentType="application/vnd.openxmlformats-officedocument.spreadsheetml.worksheet+xml"/>
  <Override PartName="/xl/worksheets/sheet245.xml" ContentType="application/vnd.openxmlformats-officedocument.spreadsheetml.worksheet+xml"/>
  <Override PartName="/xl/worksheets/sheet22.xml" ContentType="application/vnd.openxmlformats-officedocument.spreadsheetml.worksheet+xml"/>
  <Override PartName="/xl/worksheets/sheet246.xml" ContentType="application/vnd.openxmlformats-officedocument.spreadsheetml.worksheet+xml"/>
  <Override PartName="/xl/worksheets/sheet23.xml" ContentType="application/vnd.openxmlformats-officedocument.spreadsheetml.worksheet+xml"/>
  <Override PartName="/xl/worksheets/sheet247.xml" ContentType="application/vnd.openxmlformats-officedocument.spreadsheetml.worksheet+xml"/>
  <Override PartName="/xl/worksheets/sheet24.xml" ContentType="application/vnd.openxmlformats-officedocument.spreadsheetml.worksheet+xml"/>
  <Override PartName="/xl/worksheets/sheet248.xml" ContentType="application/vnd.openxmlformats-officedocument.spreadsheetml.worksheet+xml"/>
  <Override PartName="/xl/worksheets/sheet25.xml" ContentType="application/vnd.openxmlformats-officedocument.spreadsheetml.worksheet+xml"/>
  <Override PartName="/xl/worksheets/sheet249.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53.xml" ContentType="application/vnd.openxmlformats-officedocument.spreadsheetml.worksheet+xml"/>
  <Override PartName="/xl/worksheets/sheet30.xml" ContentType="application/vnd.openxmlformats-officedocument.spreadsheetml.worksheet+xml"/>
  <Override PartName="/xl/worksheets/sheet254.xml" ContentType="application/vnd.openxmlformats-officedocument.spreadsheetml.worksheet+xml"/>
  <Override PartName="/xl/worksheets/sheet31.xml" ContentType="application/vnd.openxmlformats-officedocument.spreadsheetml.worksheet+xml"/>
  <Override PartName="/xl/worksheets/sheet255.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256.xml" ContentType="application/vnd.openxmlformats-officedocument.spreadsheetml.worksheet+xml"/>
  <Override PartName="/xl/worksheets/sheet34.xml" ContentType="application/vnd.openxmlformats-officedocument.spreadsheetml.worksheet+xml"/>
  <Override PartName="/xl/worksheets/sheet257.xml" ContentType="application/vnd.openxmlformats-officedocument.spreadsheetml.worksheet+xml"/>
  <Override PartName="/xl/worksheets/sheet35.xml" ContentType="application/vnd.openxmlformats-officedocument.spreadsheetml.worksheet+xml"/>
  <Override PartName="/xl/worksheets/sheet258.xml" ContentType="application/vnd.openxmlformats-officedocument.spreadsheetml.worksheet+xml"/>
  <Override PartName="/xl/worksheets/sheet36.xml" ContentType="application/vnd.openxmlformats-officedocument.spreadsheetml.worksheet+xml"/>
  <Override PartName="/xl/worksheets/sheet259.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263.xml" ContentType="application/vnd.openxmlformats-officedocument.spreadsheetml.worksheet+xml"/>
  <Override PartName="/xl/worksheets/sheet41.xml" ContentType="application/vnd.openxmlformats-officedocument.spreadsheetml.worksheet+xml"/>
  <Override PartName="/xl/worksheets/sheet264.xml" ContentType="application/vnd.openxmlformats-officedocument.spreadsheetml.worksheet+xml"/>
  <Override PartName="/xl/worksheets/sheet42.xml" ContentType="application/vnd.openxmlformats-officedocument.spreadsheetml.worksheet+xml"/>
  <Override PartName="/xl/worksheets/sheet265.xml" ContentType="application/vnd.openxmlformats-officedocument.spreadsheetml.worksheet+xml"/>
  <Override PartName="/xl/worksheets/sheet43.xml" ContentType="application/vnd.openxmlformats-officedocument.spreadsheetml.worksheet+xml"/>
  <Override PartName="/xl/worksheets/sheet266.xml" ContentType="application/vnd.openxmlformats-officedocument.spreadsheetml.worksheet+xml"/>
  <Override PartName="/xl/worksheets/sheet50.xml" ContentType="application/vnd.openxmlformats-officedocument.spreadsheetml.worksheet+xml"/>
  <Override PartName="/xl/worksheets/sheet273.xml" ContentType="application/vnd.openxmlformats-officedocument.spreadsheetml.worksheet+xml"/>
  <Override PartName="/xl/worksheets/sheet51.xml" ContentType="application/vnd.openxmlformats-officedocument.spreadsheetml.worksheet+xml"/>
  <Override PartName="/xl/worksheets/sheet274.xml" ContentType="application/vnd.openxmlformats-officedocument.spreadsheetml.worksheet+xml"/>
  <Override PartName="/xl/worksheets/sheet52.xml" ContentType="application/vnd.openxmlformats-officedocument.spreadsheetml.worksheet+xml"/>
  <Override PartName="/xl/worksheets/sheet275.xml" ContentType="application/vnd.openxmlformats-officedocument.spreadsheetml.worksheet+xml"/>
  <Override PartName="/xl/worksheets/sheet53.xml" ContentType="application/vnd.openxmlformats-officedocument.spreadsheetml.worksheet+xml"/>
  <Override PartName="/xl/worksheets/sheet276.xml" ContentType="application/vnd.openxmlformats-officedocument.spreadsheetml.worksheet+xml"/>
  <Override PartName="/xl/worksheets/sheet54.xml" ContentType="application/vnd.openxmlformats-officedocument.spreadsheetml.worksheet+xml"/>
  <Override PartName="/xl/worksheets/sheet277.xml" ContentType="application/vnd.openxmlformats-officedocument.spreadsheetml.worksheet+xml"/>
  <Override PartName="/xl/worksheets/sheet55.xml" ContentType="application/vnd.openxmlformats-officedocument.spreadsheetml.worksheet+xml"/>
  <Override PartName="/xl/worksheets/sheet278.xml" ContentType="application/vnd.openxmlformats-officedocument.spreadsheetml.worksheet+xml"/>
  <Override PartName="/xl/worksheets/sheet56.xml" ContentType="application/vnd.openxmlformats-officedocument.spreadsheetml.worksheet+xml"/>
  <Override PartName="/xl/worksheets/sheet279.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3.xml" ContentType="application/vnd.openxmlformats-officedocument.spreadsheetml.worksheet+xml"/>
  <Override PartName="/xl/worksheets/sheet286.xml" ContentType="application/vnd.openxmlformats-officedocument.spreadsheetml.worksheet+xml"/>
  <Override PartName="/xl/worksheets/sheet64.xml" ContentType="application/vnd.openxmlformats-officedocument.spreadsheetml.worksheet+xml"/>
  <Override PartName="/xl/worksheets/sheet287.xml" ContentType="application/vnd.openxmlformats-officedocument.spreadsheetml.worksheet+xml"/>
  <Override PartName="/xl/worksheets/sheet65.xml" ContentType="application/vnd.openxmlformats-officedocument.spreadsheetml.worksheet+xml"/>
  <Override PartName="/xl/worksheets/sheet288.xml" ContentType="application/vnd.openxmlformats-officedocument.spreadsheetml.worksheet+xml"/>
  <Override PartName="/xl/worksheets/sheet66.xml" ContentType="application/vnd.openxmlformats-officedocument.spreadsheetml.worksheet+xml"/>
  <Override PartName="/xl/worksheets/sheet289.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293.xml" ContentType="application/vnd.openxmlformats-officedocument.spreadsheetml.worksheet+xml"/>
  <Override PartName="/xl/worksheets/sheet71.xml" ContentType="application/vnd.openxmlformats-officedocument.spreadsheetml.worksheet+xml"/>
  <Override PartName="/xl/worksheets/sheet294.xml" ContentType="application/vnd.openxmlformats-officedocument.spreadsheetml.worksheet+xml"/>
  <Override PartName="/xl/worksheets/sheet72.xml" ContentType="application/vnd.openxmlformats-officedocument.spreadsheetml.worksheet+xml"/>
  <Override PartName="/xl/worksheets/sheet295.xml" ContentType="application/vnd.openxmlformats-officedocument.spreadsheetml.worksheet+xml"/>
  <Override PartName="/xl/worksheets/sheet73.xml" ContentType="application/vnd.openxmlformats-officedocument.spreadsheetml.worksheet+xml"/>
  <Override PartName="/xl/worksheets/sheet296.xml" ContentType="application/vnd.openxmlformats-officedocument.spreadsheetml.worksheet+xml"/>
  <Override PartName="/xl/worksheets/sheet74.xml" ContentType="application/vnd.openxmlformats-officedocument.spreadsheetml.worksheet+xml"/>
  <Override PartName="/xl/worksheets/sheet297.xml" ContentType="application/vnd.openxmlformats-officedocument.spreadsheetml.worksheet+xml"/>
  <Override PartName="/xl/worksheets/sheet75.xml" ContentType="application/vnd.openxmlformats-officedocument.spreadsheetml.worksheet+xml"/>
  <Override PartName="/xl/worksheets/sheet298.xml" ContentType="application/vnd.openxmlformats-officedocument.spreadsheetml.worksheet+xml"/>
  <Override PartName="/xl/worksheets/sheet76.xml" ContentType="application/vnd.openxmlformats-officedocument.spreadsheetml.worksheet+xml"/>
  <Override PartName="/xl/worksheets/sheet299.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300.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310.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32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307.xml" ContentType="application/vnd.openxmlformats-officedocument.spreadsheetml.worksheet+xml"/>
  <Override PartName="/xl/worksheets/sheet151.xml" ContentType="application/vnd.openxmlformats-officedocument.spreadsheetml.worksheet+xml"/>
  <Override PartName="/xl/worksheets/sheet308.xml" ContentType="application/vnd.openxmlformats-officedocument.spreadsheetml.worksheet+xml"/>
  <Override PartName="/xl/worksheets/sheet152.xml" ContentType="application/vnd.openxmlformats-officedocument.spreadsheetml.worksheet+xml"/>
  <Override PartName="/xl/worksheets/sheet309.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317.xml" ContentType="application/vnd.openxmlformats-officedocument.spreadsheetml.worksheet+xml"/>
  <Override PartName="/xl/worksheets/sheet161.xml" ContentType="application/vnd.openxmlformats-officedocument.spreadsheetml.worksheet+xml"/>
  <Override PartName="/xl/worksheets/sheet318.xml" ContentType="application/vnd.openxmlformats-officedocument.spreadsheetml.worksheet+xml"/>
  <Override PartName="/xl/worksheets/sheet162.xml" ContentType="application/vnd.openxmlformats-officedocument.spreadsheetml.worksheet+xml"/>
  <Override PartName="/xl/worksheets/sheet319.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327.xml" ContentType="application/vnd.openxmlformats-officedocument.spreadsheetml.worksheet+xml"/>
  <Override PartName="/xl/worksheets/sheet171.xml" ContentType="application/vnd.openxmlformats-officedocument.spreadsheetml.worksheet+xml"/>
  <Override PartName="/xl/worksheets/sheet328.xml" ContentType="application/vnd.openxmlformats-officedocument.spreadsheetml.worksheet+xml"/>
  <Override PartName="/xl/worksheets/sheet172.xml" ContentType="application/vnd.openxmlformats-officedocument.spreadsheetml.worksheet+xml"/>
  <Override PartName="/xl/worksheets/sheet329.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337.xml" ContentType="application/vnd.openxmlformats-officedocument.spreadsheetml.worksheet+xml"/>
  <Override PartName="/xl/worksheets/sheet181.xml" ContentType="application/vnd.openxmlformats-officedocument.spreadsheetml.worksheet+xml"/>
  <Override PartName="/xl/worksheets/sheet338.xml" ContentType="application/vnd.openxmlformats-officedocument.spreadsheetml.worksheet+xml"/>
  <Override PartName="/xl/worksheets/sheet182.xml" ContentType="application/vnd.openxmlformats-officedocument.spreadsheetml.worksheet+xml"/>
  <Override PartName="/xl/worksheets/sheet339.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RESUMO" sheetId="1" state="visible" r:id="rId2"/>
    <sheet name="RESUMO GERAL" sheetId="2" state="visible" r:id="rId3"/>
    <sheet name="ALMOXARIFE" sheetId="3" state="visible" r:id="rId4"/>
    <sheet name="ARTÍFICE" sheetId="4" state="visible" r:id="rId5"/>
    <sheet name="AUX DE CERIMONIAL" sheetId="5" state="visible" r:id="rId6"/>
    <sheet name="AUX DE FROTAS" sheetId="6" state="visible" r:id="rId7"/>
    <sheet name="BOMBEIRO ELETRICISTA" sheetId="7" state="visible" r:id="rId8"/>
    <sheet name="COPEIRO" sheetId="8" state="visible" r:id="rId9"/>
    <sheet name="EDITOR DE IMAGENS" sheetId="9" state="visible" r:id="rId10"/>
    <sheet name="ENCARREGADO" sheetId="10" state="visible" r:id="rId11"/>
    <sheet name="GARÇOM" sheetId="11" state="visible" r:id="rId12"/>
    <sheet name="JORNALISTA" sheetId="12" state="visible" r:id="rId13"/>
    <sheet name="MOTOBOY" sheetId="13" state="visible" r:id="rId14"/>
    <sheet name="MOTORISTA" sheetId="14" state="visible" r:id="rId15"/>
    <sheet name="PORTEIRO" sheetId="15" state="visible" r:id="rId16"/>
    <sheet name="PROGRAMADOR" sheetId="16" state="visible" r:id="rId17"/>
    <sheet name="RECEPCIONISTA" sheetId="17" state="visible" r:id="rId18"/>
    <sheet name="SERVENTE DE LIMPEZA" sheetId="18" state="visible" r:id="rId19"/>
    <sheet name="SUPORTE TI" sheetId="19" state="visible" r:id="rId20"/>
    <sheet name="TELEFONISTA" sheetId="20" state="visible" r:id="rId21"/>
    <sheet name="VIGIA NOTURNO" sheetId="21" state="visible" r:id="rId22"/>
    <sheet name="VIGIA DIURNO" sheetId="22" state="visible" r:id="rId23"/>
    <sheet name="ZELADOR" sheetId="23" state="visible" r:id="rId24"/>
    <sheet name="Planilha25" sheetId="24" state="visible" r:id="rId25"/>
    <sheet name="Planilha26" sheetId="25" state="visible" r:id="rId26"/>
    <sheet name="Planilha27" sheetId="26" state="visible" r:id="rId27"/>
    <sheet name="Planilha28" sheetId="27" state="visible" r:id="rId28"/>
    <sheet name="Planilha29" sheetId="28" state="visible" r:id="rId29"/>
    <sheet name="Planilha30" sheetId="29" state="visible" r:id="rId30"/>
    <sheet name="Planilha31" sheetId="30" state="visible" r:id="rId31"/>
    <sheet name="Planilha32" sheetId="31" state="visible" r:id="rId32"/>
    <sheet name="Planilha33" sheetId="32" state="visible" r:id="rId33"/>
    <sheet name="Planilha34" sheetId="33" state="visible" r:id="rId34"/>
    <sheet name="Planilha35" sheetId="34" state="visible" r:id="rId35"/>
    <sheet name="Planilha36" sheetId="35" state="visible" r:id="rId36"/>
    <sheet name="Planilha37" sheetId="36" state="visible" r:id="rId37"/>
    <sheet name="Planilha38" sheetId="37" state="visible" r:id="rId38"/>
    <sheet name="Planilha39" sheetId="38" state="visible" r:id="rId39"/>
    <sheet name="Planilha40" sheetId="39" state="visible" r:id="rId40"/>
    <sheet name="Planilha41" sheetId="40" state="visible" r:id="rId41"/>
    <sheet name="Planilha42" sheetId="41" state="visible" r:id="rId42"/>
    <sheet name="Planilha43" sheetId="42" state="visible" r:id="rId43"/>
    <sheet name="Planilha44" sheetId="43" state="visible" r:id="rId44"/>
    <sheet name="Planilha45" sheetId="44" state="visible" r:id="rId45"/>
    <sheet name="Planilha46" sheetId="45" state="visible" r:id="rId46"/>
    <sheet name="Planilha47" sheetId="46" state="visible" r:id="rId47"/>
    <sheet name="Planilha48" sheetId="47" state="visible" r:id="rId48"/>
    <sheet name="Planilha49" sheetId="48" state="visible" r:id="rId49"/>
    <sheet name="Planilha50" sheetId="49" state="visible" r:id="rId50"/>
    <sheet name="Planilha51" sheetId="50" state="visible" r:id="rId51"/>
    <sheet name="Planilha52" sheetId="51" state="visible" r:id="rId52"/>
    <sheet name="Planilha53" sheetId="52" state="visible" r:id="rId53"/>
    <sheet name="Planilha54" sheetId="53" state="visible" r:id="rId54"/>
    <sheet name="Planilha55" sheetId="54" state="visible" r:id="rId55"/>
    <sheet name="Planilha56" sheetId="55" state="visible" r:id="rId56"/>
    <sheet name="Planilha57" sheetId="56" state="visible" r:id="rId57"/>
    <sheet name="Planilha58" sheetId="57" state="visible" r:id="rId58"/>
    <sheet name="Planilha59" sheetId="58" state="visible" r:id="rId59"/>
    <sheet name="Planilha60" sheetId="59" state="visible" r:id="rId60"/>
    <sheet name="Planilha61" sheetId="60" state="visible" r:id="rId61"/>
    <sheet name="Planilha62" sheetId="61" state="visible" r:id="rId62"/>
    <sheet name="Planilha63" sheetId="62" state="visible" r:id="rId63"/>
    <sheet name="Planilha64" sheetId="63" state="visible" r:id="rId64"/>
    <sheet name="Planilha65" sheetId="64" state="visible" r:id="rId65"/>
    <sheet name="Planilha66" sheetId="65" state="visible" r:id="rId66"/>
    <sheet name="Planilha67" sheetId="66" state="visible" r:id="rId67"/>
    <sheet name="Planilha68" sheetId="67" state="visible" r:id="rId68"/>
    <sheet name="Planilha69" sheetId="68" state="visible" r:id="rId69"/>
    <sheet name="Planilha70" sheetId="69" state="visible" r:id="rId70"/>
    <sheet name="Planilha71" sheetId="70" state="visible" r:id="rId71"/>
    <sheet name="Planilha72" sheetId="71" state="visible" r:id="rId72"/>
    <sheet name="Planilha73" sheetId="72" state="visible" r:id="rId73"/>
    <sheet name="Planilha74" sheetId="73" state="visible" r:id="rId74"/>
    <sheet name="Planilha75" sheetId="74" state="visible" r:id="rId75"/>
    <sheet name="Planilha76" sheetId="75" state="visible" r:id="rId76"/>
    <sheet name="Planilha77" sheetId="76" state="visible" r:id="rId77"/>
    <sheet name="Planilha78" sheetId="77" state="visible" r:id="rId78"/>
    <sheet name="Planilha79" sheetId="78" state="visible" r:id="rId79"/>
    <sheet name="Planilha80" sheetId="79" state="visible" r:id="rId80"/>
    <sheet name="Planilha81" sheetId="80" state="visible" r:id="rId81"/>
    <sheet name="Planilha82" sheetId="81" state="visible" r:id="rId82"/>
    <sheet name="Planilha83" sheetId="82" state="visible" r:id="rId83"/>
    <sheet name="Planilha84" sheetId="83" state="visible" r:id="rId84"/>
    <sheet name="Planilha85" sheetId="84" state="visible" r:id="rId85"/>
    <sheet name="Planilha86" sheetId="85" state="visible" r:id="rId86"/>
    <sheet name="Planilha87" sheetId="86" state="visible" r:id="rId87"/>
    <sheet name="Planilha88" sheetId="87" state="visible" r:id="rId88"/>
    <sheet name="Planilha89" sheetId="88" state="visible" r:id="rId89"/>
    <sheet name="Planilha90" sheetId="89" state="visible" r:id="rId90"/>
    <sheet name="Planilha91" sheetId="90" state="visible" r:id="rId91"/>
    <sheet name="Planilha92" sheetId="91" state="visible" r:id="rId92"/>
    <sheet name="Planilha93" sheetId="92" state="visible" r:id="rId93"/>
    <sheet name="Planilha94" sheetId="93" state="visible" r:id="rId94"/>
    <sheet name="Planilha95" sheetId="94" state="visible" r:id="rId95"/>
    <sheet name="Planilha96" sheetId="95" state="visible" r:id="rId96"/>
    <sheet name="Planilha97" sheetId="96" state="visible" r:id="rId97"/>
    <sheet name="Planilha98" sheetId="97" state="visible" r:id="rId98"/>
    <sheet name="Planilha99" sheetId="98" state="visible" r:id="rId99"/>
    <sheet name="Planilha100" sheetId="99" state="visible" r:id="rId100"/>
    <sheet name="Planilha101" sheetId="100" state="visible" r:id="rId101"/>
    <sheet name="Planilha102" sheetId="101" state="visible" r:id="rId102"/>
    <sheet name="Planilha103" sheetId="102" state="visible" r:id="rId103"/>
    <sheet name="Planilha104" sheetId="103" state="visible" r:id="rId104"/>
    <sheet name="Planilha105" sheetId="104" state="visible" r:id="rId105"/>
    <sheet name="Planilha106" sheetId="105" state="visible" r:id="rId106"/>
    <sheet name="Planilha107" sheetId="106" state="visible" r:id="rId107"/>
    <sheet name="Planilha108" sheetId="107" state="visible" r:id="rId108"/>
    <sheet name="Planilha109" sheetId="108" state="visible" r:id="rId109"/>
    <sheet name="Planilha110" sheetId="109" state="visible" r:id="rId110"/>
    <sheet name="Planilha111" sheetId="110" state="visible" r:id="rId111"/>
    <sheet name="Planilha112" sheetId="111" state="visible" r:id="rId112"/>
    <sheet name="Planilha113" sheetId="112" state="visible" r:id="rId113"/>
    <sheet name="Planilha114" sheetId="113" state="visible" r:id="rId114"/>
    <sheet name="Planilha115" sheetId="114" state="visible" r:id="rId115"/>
    <sheet name="Planilha116" sheetId="115" state="visible" r:id="rId116"/>
    <sheet name="Planilha117" sheetId="116" state="visible" r:id="rId117"/>
    <sheet name="Planilha118" sheetId="117" state="visible" r:id="rId118"/>
    <sheet name="Planilha119" sheetId="118" state="visible" r:id="rId119"/>
    <sheet name="Planilha120" sheetId="119" state="visible" r:id="rId120"/>
    <sheet name="Planilha121" sheetId="120" state="visible" r:id="rId121"/>
    <sheet name="Planilha122" sheetId="121" state="visible" r:id="rId122"/>
    <sheet name="Planilha123" sheetId="122" state="visible" r:id="rId123"/>
    <sheet name="Planilha124" sheetId="123" state="visible" r:id="rId124"/>
    <sheet name="Planilha125" sheetId="124" state="visible" r:id="rId125"/>
    <sheet name="Planilha126" sheetId="125" state="visible" r:id="rId126"/>
    <sheet name="Planilha127" sheetId="126" state="visible" r:id="rId127"/>
    <sheet name="Planilha128" sheetId="127" state="visible" r:id="rId128"/>
    <sheet name="Planilha129" sheetId="128" state="visible" r:id="rId129"/>
    <sheet name="Planilha130" sheetId="129" state="visible" r:id="rId130"/>
    <sheet name="Planilha131" sheetId="130" state="visible" r:id="rId131"/>
    <sheet name="Planilha132" sheetId="131" state="visible" r:id="rId132"/>
    <sheet name="Planilha133" sheetId="132" state="visible" r:id="rId133"/>
    <sheet name="Planilha134" sheetId="133" state="visible" r:id="rId134"/>
    <sheet name="Planilha135" sheetId="134" state="visible" r:id="rId135"/>
    <sheet name="Planilha136" sheetId="135" state="visible" r:id="rId136"/>
    <sheet name="Planilha137" sheetId="136" state="visible" r:id="rId137"/>
    <sheet name="Planilha138" sheetId="137" state="visible" r:id="rId138"/>
    <sheet name="Planilha139" sheetId="138" state="visible" r:id="rId139"/>
    <sheet name="Planilha140" sheetId="139" state="visible" r:id="rId140"/>
    <sheet name="Planilha141" sheetId="140" state="visible" r:id="rId141"/>
    <sheet name="Planilha142" sheetId="141" state="visible" r:id="rId142"/>
    <sheet name="Planilha143" sheetId="142" state="visible" r:id="rId143"/>
    <sheet name="Planilha144" sheetId="143" state="visible" r:id="rId144"/>
    <sheet name="Planilha145" sheetId="144" state="visible" r:id="rId145"/>
    <sheet name="Planilha146" sheetId="145" state="visible" r:id="rId146"/>
    <sheet name="Planilha147" sheetId="146" state="visible" r:id="rId147"/>
    <sheet name="Planilha148" sheetId="147" state="visible" r:id="rId148"/>
    <sheet name="Planilha149" sheetId="148" state="visible" r:id="rId149"/>
    <sheet name="Planilha150" sheetId="149" state="visible" r:id="rId150"/>
    <sheet name="Planilha151" sheetId="150" state="visible" r:id="rId151"/>
    <sheet name="Planilha152" sheetId="151" state="visible" r:id="rId152"/>
    <sheet name="Planilha153" sheetId="152" state="visible" r:id="rId153"/>
    <sheet name="Planilha154" sheetId="153" state="visible" r:id="rId154"/>
    <sheet name="Planilha155" sheetId="154" state="visible" r:id="rId155"/>
    <sheet name="Planilha156" sheetId="155" state="visible" r:id="rId156"/>
    <sheet name="Planilha157" sheetId="156" state="visible" r:id="rId157"/>
    <sheet name="Planilha158" sheetId="157" state="visible" r:id="rId158"/>
    <sheet name="Planilha159" sheetId="158" state="visible" r:id="rId159"/>
    <sheet name="Planilha160" sheetId="159" state="visible" r:id="rId160"/>
    <sheet name="Planilha161" sheetId="160" state="visible" r:id="rId161"/>
    <sheet name="Planilha162" sheetId="161" state="visible" r:id="rId162"/>
    <sheet name="Planilha163" sheetId="162" state="visible" r:id="rId163"/>
    <sheet name="Planilha164" sheetId="163" state="visible" r:id="rId164"/>
    <sheet name="Planilha165" sheetId="164" state="visible" r:id="rId165"/>
    <sheet name="Planilha166" sheetId="165" state="visible" r:id="rId166"/>
    <sheet name="Planilha167" sheetId="166" state="visible" r:id="rId167"/>
    <sheet name="Planilha168" sheetId="167" state="visible" r:id="rId168"/>
    <sheet name="Planilha169" sheetId="168" state="visible" r:id="rId169"/>
    <sheet name="Planilha170" sheetId="169" state="visible" r:id="rId170"/>
    <sheet name="Planilha171" sheetId="170" state="visible" r:id="rId171"/>
    <sheet name="Planilha172" sheetId="171" state="visible" r:id="rId172"/>
    <sheet name="Planilha173" sheetId="172" state="visible" r:id="rId173"/>
    <sheet name="Planilha174" sheetId="173" state="visible" r:id="rId174"/>
    <sheet name="Planilha175" sheetId="174" state="visible" r:id="rId175"/>
    <sheet name="Planilha176" sheetId="175" state="visible" r:id="rId176"/>
    <sheet name="Planilha177" sheetId="176" state="visible" r:id="rId177"/>
    <sheet name="Planilha178" sheetId="177" state="visible" r:id="rId178"/>
    <sheet name="Planilha179" sheetId="178" state="visible" r:id="rId179"/>
    <sheet name="Planilha180" sheetId="179" state="visible" r:id="rId180"/>
    <sheet name="Planilha181" sheetId="180" state="visible" r:id="rId181"/>
    <sheet name="Planilha182" sheetId="181" state="visible" r:id="rId182"/>
    <sheet name="Planilha183" sheetId="182" state="visible" r:id="rId183"/>
    <sheet name="Planilha184" sheetId="183" state="visible" r:id="rId184"/>
    <sheet name="Planilha185" sheetId="184" state="visible" r:id="rId185"/>
    <sheet name="Planilha186" sheetId="185" state="visible" r:id="rId186"/>
    <sheet name="Planilha187" sheetId="186" state="visible" r:id="rId187"/>
    <sheet name="Planilha188" sheetId="187" state="visible" r:id="rId188"/>
    <sheet name="Planilha189" sheetId="188" state="visible" r:id="rId189"/>
    <sheet name="Planilha190" sheetId="189" state="visible" r:id="rId190"/>
    <sheet name="Planilha191" sheetId="190" state="visible" r:id="rId191"/>
    <sheet name="Planilha192" sheetId="191" state="visible" r:id="rId192"/>
    <sheet name="Planilha193" sheetId="192" state="visible" r:id="rId193"/>
    <sheet name="Planilha194" sheetId="193" state="visible" r:id="rId194"/>
    <sheet name="Planilha195" sheetId="194" state="visible" r:id="rId195"/>
    <sheet name="Planilha196" sheetId="195" state="visible" r:id="rId196"/>
    <sheet name="Planilha197" sheetId="196" state="visible" r:id="rId197"/>
    <sheet name="Planilha198" sheetId="197" state="visible" r:id="rId198"/>
    <sheet name="Planilha199" sheetId="198" state="visible" r:id="rId199"/>
    <sheet name="Planilha200" sheetId="199" state="visible" r:id="rId200"/>
    <sheet name="Planilha201" sheetId="200" state="visible" r:id="rId201"/>
    <sheet name="Planilha202" sheetId="201" state="visible" r:id="rId202"/>
    <sheet name="Planilha203" sheetId="202" state="visible" r:id="rId203"/>
    <sheet name="Planilha204" sheetId="203" state="visible" r:id="rId204"/>
    <sheet name="Planilha205" sheetId="204" state="visible" r:id="rId205"/>
    <sheet name="Planilha206" sheetId="205" state="visible" r:id="rId206"/>
    <sheet name="Planilha207" sheetId="206" state="visible" r:id="rId207"/>
    <sheet name="Planilha208" sheetId="207" state="visible" r:id="rId208"/>
    <sheet name="Planilha209" sheetId="208" state="visible" r:id="rId209"/>
    <sheet name="Planilha210" sheetId="209" state="visible" r:id="rId210"/>
    <sheet name="Planilha211" sheetId="210" state="visible" r:id="rId211"/>
    <sheet name="Planilha212" sheetId="211" state="visible" r:id="rId212"/>
    <sheet name="Planilha213" sheetId="212" state="visible" r:id="rId213"/>
    <sheet name="Planilha214" sheetId="213" state="visible" r:id="rId214"/>
    <sheet name="Planilha215" sheetId="214" state="visible" r:id="rId215"/>
    <sheet name="Planilha216" sheetId="215" state="visible" r:id="rId216"/>
    <sheet name="Planilha217" sheetId="216" state="visible" r:id="rId217"/>
    <sheet name="Planilha218" sheetId="217" state="visible" r:id="rId218"/>
    <sheet name="Planilha219" sheetId="218" state="visible" r:id="rId219"/>
    <sheet name="Planilha220" sheetId="219" state="visible" r:id="rId220"/>
    <sheet name="Planilha221" sheetId="220" state="visible" r:id="rId221"/>
    <sheet name="Planilha222" sheetId="221" state="visible" r:id="rId222"/>
    <sheet name="Planilha223" sheetId="222" state="visible" r:id="rId223"/>
    <sheet name="Planilha224" sheetId="223" state="visible" r:id="rId224"/>
    <sheet name="Planilha225" sheetId="224" state="visible" r:id="rId225"/>
    <sheet name="Planilha226" sheetId="225" state="visible" r:id="rId226"/>
    <sheet name="Planilha227" sheetId="226" state="visible" r:id="rId227"/>
    <sheet name="Planilha228" sheetId="227" state="visible" r:id="rId228"/>
    <sheet name="Planilha229" sheetId="228" state="visible" r:id="rId229"/>
    <sheet name="Planilha230" sheetId="229" state="visible" r:id="rId230"/>
    <sheet name="Planilha231" sheetId="230" state="visible" r:id="rId231"/>
    <sheet name="Planilha232" sheetId="231" state="visible" r:id="rId232"/>
    <sheet name="Planilha233" sheetId="232" state="visible" r:id="rId233"/>
    <sheet name="Planilha234" sheetId="233" state="visible" r:id="rId234"/>
    <sheet name="Planilha235" sheetId="234" state="visible" r:id="rId235"/>
    <sheet name="Planilha236" sheetId="235" state="visible" r:id="rId236"/>
    <sheet name="Planilha237" sheetId="236" state="visible" r:id="rId237"/>
    <sheet name="Planilha238" sheetId="237" state="visible" r:id="rId238"/>
    <sheet name="Planilha239" sheetId="238" state="visible" r:id="rId239"/>
    <sheet name="Planilha240" sheetId="239" state="visible" r:id="rId240"/>
    <sheet name="Planilha241" sheetId="240" state="visible" r:id="rId241"/>
    <sheet name="Planilha242" sheetId="241" state="visible" r:id="rId242"/>
    <sheet name="Planilha243" sheetId="242" state="visible" r:id="rId243"/>
    <sheet name="Planilha244" sheetId="243" state="visible" r:id="rId244"/>
    <sheet name="Planilha245" sheetId="244" state="visible" r:id="rId245"/>
    <sheet name="Planilha246" sheetId="245" state="visible" r:id="rId246"/>
    <sheet name="Planilha247" sheetId="246" state="visible" r:id="rId247"/>
    <sheet name="Planilha248" sheetId="247" state="visible" r:id="rId248"/>
    <sheet name="Planilha249" sheetId="248" state="visible" r:id="rId249"/>
    <sheet name="Planilha250" sheetId="249" state="visible" r:id="rId250"/>
    <sheet name="Planilha251" sheetId="250" state="visible" r:id="rId251"/>
    <sheet name="Planilha252" sheetId="251" state="visible" r:id="rId252"/>
    <sheet name="Planilha253" sheetId="252" state="visible" r:id="rId253"/>
    <sheet name="Planilha254" sheetId="253" state="visible" r:id="rId254"/>
    <sheet name="Planilha255" sheetId="254" state="visible" r:id="rId255"/>
    <sheet name="Planilha256" sheetId="255" state="visible" r:id="rId256"/>
    <sheet name="Planilha257" sheetId="256" state="visible" r:id="rId257"/>
    <sheet name="Planilha258" sheetId="257" state="visible" r:id="rId258"/>
    <sheet name="Planilha259" sheetId="258" state="visible" r:id="rId259"/>
    <sheet name="Planilha260" sheetId="259" state="visible" r:id="rId260"/>
    <sheet name="Planilha261" sheetId="260" state="visible" r:id="rId261"/>
    <sheet name="Planilha262" sheetId="261" state="visible" r:id="rId262"/>
    <sheet name="Planilha263" sheetId="262" state="visible" r:id="rId263"/>
    <sheet name="Planilha264" sheetId="263" state="visible" r:id="rId264"/>
    <sheet name="Planilha265" sheetId="264" state="visible" r:id="rId265"/>
    <sheet name="Planilha266" sheetId="265" state="visible" r:id="rId266"/>
    <sheet name="Planilha267" sheetId="266" state="visible" r:id="rId267"/>
    <sheet name="Planilha268" sheetId="267" state="visible" r:id="rId268"/>
    <sheet name="Planilha269" sheetId="268" state="visible" r:id="rId269"/>
    <sheet name="Planilha270" sheetId="269" state="visible" r:id="rId270"/>
    <sheet name="Planilha271" sheetId="270" state="visible" r:id="rId271"/>
    <sheet name="Planilha272" sheetId="271" state="visible" r:id="rId272"/>
    <sheet name="Planilha273" sheetId="272" state="visible" r:id="rId273"/>
    <sheet name="Planilha274" sheetId="273" state="visible" r:id="rId274"/>
    <sheet name="Planilha275" sheetId="274" state="visible" r:id="rId275"/>
    <sheet name="Planilha276" sheetId="275" state="visible" r:id="rId276"/>
    <sheet name="Planilha277" sheetId="276" state="visible" r:id="rId277"/>
    <sheet name="Planilha278" sheetId="277" state="visible" r:id="rId278"/>
    <sheet name="Planilha279" sheetId="278" state="visible" r:id="rId279"/>
    <sheet name="Planilha280" sheetId="279" state="visible" r:id="rId280"/>
    <sheet name="Planilha281" sheetId="280" state="visible" r:id="rId281"/>
    <sheet name="Planilha282" sheetId="281" state="visible" r:id="rId282"/>
    <sheet name="Planilha283" sheetId="282" state="visible" r:id="rId283"/>
    <sheet name="Planilha284" sheetId="283" state="visible" r:id="rId284"/>
    <sheet name="Planilha285" sheetId="284" state="visible" r:id="rId285"/>
    <sheet name="Planilha286" sheetId="285" state="visible" r:id="rId286"/>
    <sheet name="Planilha287" sheetId="286" state="visible" r:id="rId287"/>
    <sheet name="Planilha288" sheetId="287" state="visible" r:id="rId288"/>
    <sheet name="Planilha289" sheetId="288" state="visible" r:id="rId289"/>
    <sheet name="Planilha290" sheetId="289" state="visible" r:id="rId290"/>
    <sheet name="Planilha291" sheetId="290" state="visible" r:id="rId291"/>
    <sheet name="Planilha292" sheetId="291" state="visible" r:id="rId292"/>
    <sheet name="Planilha293" sheetId="292" state="visible" r:id="rId293"/>
    <sheet name="Planilha294" sheetId="293" state="visible" r:id="rId294"/>
    <sheet name="Planilha295" sheetId="294" state="visible" r:id="rId295"/>
    <sheet name="Planilha296" sheetId="295" state="visible" r:id="rId296"/>
    <sheet name="Planilha297" sheetId="296" state="visible" r:id="rId297"/>
    <sheet name="Planilha298" sheetId="297" state="visible" r:id="rId298"/>
    <sheet name="Planilha299" sheetId="298" state="visible" r:id="rId299"/>
    <sheet name="Planilha300" sheetId="299" state="visible" r:id="rId300"/>
    <sheet name="Planilha301" sheetId="300" state="visible" r:id="rId301"/>
    <sheet name="Planilha302" sheetId="301" state="visible" r:id="rId302"/>
    <sheet name="Planilha303" sheetId="302" state="visible" r:id="rId303"/>
    <sheet name="Planilha304" sheetId="303" state="visible" r:id="rId304"/>
    <sheet name="Planilha305" sheetId="304" state="visible" r:id="rId305"/>
    <sheet name="Planilha306" sheetId="305" state="visible" r:id="rId306"/>
    <sheet name="Planilha307" sheetId="306" state="visible" r:id="rId307"/>
    <sheet name="Planilha308" sheetId="307" state="visible" r:id="rId308"/>
    <sheet name="Planilha309" sheetId="308" state="visible" r:id="rId309"/>
    <sheet name="Planilha310" sheetId="309" state="visible" r:id="rId310"/>
    <sheet name="Planilha311" sheetId="310" state="visible" r:id="rId311"/>
    <sheet name="Planilha312" sheetId="311" state="visible" r:id="rId312"/>
    <sheet name="Planilha313" sheetId="312" state="visible" r:id="rId313"/>
    <sheet name="Planilha314" sheetId="313" state="visible" r:id="rId314"/>
    <sheet name="Planilha315" sheetId="314" state="visible" r:id="rId315"/>
    <sheet name="Planilha316" sheetId="315" state="visible" r:id="rId316"/>
    <sheet name="Planilha317" sheetId="316" state="visible" r:id="rId317"/>
    <sheet name="Planilha318" sheetId="317" state="visible" r:id="rId318"/>
    <sheet name="Planilha319" sheetId="318" state="visible" r:id="rId319"/>
    <sheet name="Planilha320" sheetId="319" state="visible" r:id="rId320"/>
    <sheet name="Planilha321" sheetId="320" state="visible" r:id="rId321"/>
    <sheet name="Planilha322" sheetId="321" state="visible" r:id="rId322"/>
    <sheet name="Planilha323" sheetId="322" state="visible" r:id="rId323"/>
    <sheet name="Planilha324" sheetId="323" state="visible" r:id="rId324"/>
    <sheet name="Planilha325" sheetId="324" state="visible" r:id="rId325"/>
    <sheet name="Planilha326" sheetId="325" state="visible" r:id="rId326"/>
    <sheet name="Planilha327" sheetId="326" state="visible" r:id="rId327"/>
    <sheet name="Planilha328" sheetId="327" state="visible" r:id="rId328"/>
    <sheet name="Planilha329" sheetId="328" state="visible" r:id="rId329"/>
    <sheet name="Planilha330" sheetId="329" state="visible" r:id="rId330"/>
    <sheet name="Planilha331" sheetId="330" state="visible" r:id="rId331"/>
    <sheet name="Planilha332" sheetId="331" state="visible" r:id="rId332"/>
    <sheet name="Planilha333" sheetId="332" state="visible" r:id="rId333"/>
    <sheet name="Planilha334" sheetId="333" state="visible" r:id="rId334"/>
    <sheet name="Planilha335" sheetId="334" state="visible" r:id="rId335"/>
    <sheet name="Planilha336" sheetId="335" state="visible" r:id="rId336"/>
    <sheet name="Planilha337" sheetId="336" state="visible" r:id="rId337"/>
    <sheet name="Planilha338" sheetId="337" state="visible" r:id="rId338"/>
    <sheet name="Planilha340" sheetId="338" state="visible" r:id="rId339"/>
    <sheet name="Planilha339" sheetId="339" state="visible" r:id="rId340"/>
  </sheets>
  <externalReferences>
    <externalReference r:id="rId341"/>
  </externalReferences>
  <definedNames>
    <definedName function="false" hidden="false" localSheetId="2" name="_xlnm.Print_Area" vbProcedure="false">ALMOXARIFE!$A$2:$E$114</definedName>
    <definedName function="false" hidden="false" localSheetId="0" name="_xlnm.Print_Area" vbProcedure="false">RESUMO!$A$1:$F$27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<sst xmlns="http://schemas.openxmlformats.org/spreadsheetml/2006/main" count="4075" uniqueCount="273">
  <si>
    <r>
      <rPr>
        <b val="true"/>
        <sz val="14"/>
        <rFont val="Arial Narrow"/>
        <family val="2"/>
        <charset val="1"/>
      </rPr>
      <t xml:space="preserve">Objeto:</t>
    </r>
    <r>
      <rPr>
        <sz val="14"/>
        <rFont val="Arial Narrow"/>
        <family val="2"/>
        <charset val="1"/>
      </rPr>
      <t xml:space="preserve"> </t>
    </r>
    <r>
      <rPr>
        <sz val="14"/>
        <color rgb="FF000000"/>
        <rFont val="Arial narrow"/>
        <family val="2"/>
        <charset val="128"/>
      </rPr>
      <t xml:space="preserve">Contratação de empresa especializada para, por meio de alocação de mão de obra exclusiva, prestar serviços contínuos à Câmara Municipal de Montes Claros.</t>
    </r>
  </si>
  <si>
    <t xml:space="preserve">ITEM</t>
  </si>
  <si>
    <t xml:space="preserve">QUANT.</t>
  </si>
  <si>
    <t xml:space="preserve">DESCRIÇÃO MINUCIOSA</t>
  </si>
  <si>
    <t xml:space="preserve">VALOR UNIT 
(R$)</t>
  </si>
  <si>
    <t xml:space="preserve">VALOR TOTAL 
MENSAL (R$)</t>
  </si>
  <si>
    <t xml:space="preserve">VALOR TOTAL 
12 MESES (R$)</t>
  </si>
  <si>
    <t xml:space="preserve">ALMOXARIFE</t>
  </si>
  <si>
    <t xml:space="preserve">ARTÍFICE</t>
  </si>
  <si>
    <t xml:space="preserve">AUXILIAR DE CERIMONIAL</t>
  </si>
  <si>
    <t xml:space="preserve">AUXILIAR DE FROTAS</t>
  </si>
  <si>
    <t xml:space="preserve">BOMBEIRO ELETRICISTA</t>
  </si>
  <si>
    <t xml:space="preserve">COPEIRO</t>
  </si>
  <si>
    <t xml:space="preserve">EDITOR DE IMAGENS</t>
  </si>
  <si>
    <t xml:space="preserve">ENCARREGADO</t>
  </si>
  <si>
    <t xml:space="preserve">GARÇOM</t>
  </si>
  <si>
    <t xml:space="preserve">JORNALISTA</t>
  </si>
  <si>
    <t xml:space="preserve">MOTOBOY</t>
  </si>
  <si>
    <t xml:space="preserve">MOTORISTA</t>
  </si>
  <si>
    <t xml:space="preserve">PORTEIRO</t>
  </si>
  <si>
    <t xml:space="preserve">PROGRAMADOR</t>
  </si>
  <si>
    <t xml:space="preserve">RECEPCIONISTA</t>
  </si>
  <si>
    <t xml:space="preserve">SERVENTE DE LIMPEZA</t>
  </si>
  <si>
    <t xml:space="preserve">SUPORTE DE TI</t>
  </si>
  <si>
    <t xml:space="preserve">TELEFONISTA</t>
  </si>
  <si>
    <t xml:space="preserve">VIGIA DIURNO</t>
  </si>
  <si>
    <t xml:space="preserve">VIGIA NOTURNO</t>
  </si>
  <si>
    <t xml:space="preserve">ZELADOR</t>
  </si>
  <si>
    <t xml:space="preserve">TOTAL GERAL </t>
  </si>
  <si>
    <t xml:space="preserve">VALOR MENSAL 
(R$)</t>
  </si>
  <si>
    <t xml:space="preserve">Almoxarife</t>
  </si>
  <si>
    <t xml:space="preserve">Artífice</t>
  </si>
  <si>
    <t xml:space="preserve">Auxiliar de Cerimonial</t>
  </si>
  <si>
    <t xml:space="preserve">Auxiliar de Frotas</t>
  </si>
  <si>
    <t xml:space="preserve">Bombeiro Eletricista – Manutenção</t>
  </si>
  <si>
    <t xml:space="preserve">Copeiro</t>
  </si>
  <si>
    <t xml:space="preserve">Editor de Imagem</t>
  </si>
  <si>
    <t xml:space="preserve">Encarregado
</t>
  </si>
  <si>
    <t xml:space="preserve">Garçom</t>
  </si>
  <si>
    <t xml:space="preserve">Jornalista</t>
  </si>
  <si>
    <t xml:space="preserve">Motociclista (motoboy)</t>
  </si>
  <si>
    <t xml:space="preserve">Motorista
</t>
  </si>
  <si>
    <t xml:space="preserve">Porteiro</t>
  </si>
  <si>
    <t xml:space="preserve">Programador</t>
  </si>
  <si>
    <t xml:space="preserve">Recepcionista
</t>
  </si>
  <si>
    <t xml:space="preserve">Servente de Limpeza (faxineiro)
</t>
  </si>
  <si>
    <t xml:space="preserve">Suporte de TI.</t>
  </si>
  <si>
    <t xml:space="preserve">Telefonista</t>
  </si>
  <si>
    <t xml:space="preserve">Vigia diurno
</t>
  </si>
  <si>
    <t xml:space="preserve">Vigia Noturno
</t>
  </si>
  <si>
    <t xml:space="preserve">Zelador</t>
  </si>
  <si>
    <t xml:space="preserve">COMPOSIÇÃO DA REMUNERAÇÃO – ALMOXARIFE</t>
  </si>
  <si>
    <t xml:space="preserve">Os valores descritos na planilha de Composição da Remuneração com previsão legal (já preenchidos) sem marcação em amarelo, não poderão ser alterados pelo licitante, sob pena de desclassificação da proposta. (somente os itens em amarelo poderão sofrer alteração conforme o regime próprio de tributação)</t>
  </si>
  <si>
    <t xml:space="preserve">JORNADA DIÁRIA 08 (OITO) HORAS</t>
  </si>
  <si>
    <t xml:space="preserve">44 (QUARENTA E QUATRO)HS SEMANAIS</t>
  </si>
  <si>
    <t xml:space="preserve">MODULO 1 - COMPOSIÇÃO DA REMUNERAÇÃO </t>
  </si>
  <si>
    <t xml:space="preserve">COMPOSIÇÃO DA REMUNERAÇÃO </t>
  </si>
  <si>
    <t xml:space="preserve">VALOR</t>
  </si>
  <si>
    <t xml:space="preserve">FUNDAMENTO</t>
  </si>
  <si>
    <t xml:space="preserve">Salário definido com base na</t>
  </si>
  <si>
    <t xml:space="preserve">A</t>
  </si>
  <si>
    <t xml:space="preserve">Salário Base</t>
  </si>
  <si>
    <t xml:space="preserve">Convenção Coletiva de trabalho CCT308/2023</t>
  </si>
  <si>
    <t xml:space="preserve">B</t>
  </si>
  <si>
    <t xml:space="preserve">ADICIONAIS </t>
  </si>
  <si>
    <t xml:space="preserve">             </t>
  </si>
  <si>
    <t xml:space="preserve">     TOTAL DA REMUNERAÇÃO</t>
  </si>
  <si>
    <t xml:space="preserve">MODULO 2 - BENEFICIOS MENSAIS</t>
  </si>
  <si>
    <t xml:space="preserve">BENEFICIOS MENSAIS</t>
  </si>
  <si>
    <t xml:space="preserve">%</t>
  </si>
  <si>
    <t xml:space="preserve">Transporte (4 vales por dia)</t>
  </si>
  <si>
    <t xml:space="preserve">Legislação própria</t>
  </si>
  <si>
    <t xml:space="preserve">Auxilio alimentação</t>
  </si>
  <si>
    <t xml:space="preserve">CCT 409/2022</t>
  </si>
  <si>
    <t xml:space="preserve">C</t>
  </si>
  <si>
    <t xml:space="preserve">Auxilio Saúde SETHAC-NM</t>
  </si>
  <si>
    <t xml:space="preserve">D</t>
  </si>
  <si>
    <t xml:space="preserve">Seguro de Vida</t>
  </si>
  <si>
    <t xml:space="preserve">TOTAL DE BENEFICIOS</t>
  </si>
  <si>
    <t xml:space="preserve">MODULO 3 - ENCARGOS SOCIAIS E TRABALHISTAS</t>
  </si>
  <si>
    <t xml:space="preserve">ENCARGOS</t>
  </si>
  <si>
    <t xml:space="preserve">CONTRIB. PREVIDENCIARIA INSS</t>
  </si>
  <si>
    <t xml:space="preserve">Art. 22. inciso I, lei nº 8212/91</t>
  </si>
  <si>
    <t xml:space="preserve">F G T S </t>
  </si>
  <si>
    <t xml:space="preserve">Art. 15 Lei 8.036/90 c/c Art 7º, III, CF</t>
  </si>
  <si>
    <t xml:space="preserve">SESI ou SESC</t>
  </si>
  <si>
    <t xml:space="preserve">Art. 3º, Lei 8.036/90</t>
  </si>
  <si>
    <t xml:space="preserve">SENAI ou SENAC </t>
  </si>
  <si>
    <t xml:space="preserve">Decreto nº 2.318/86</t>
  </si>
  <si>
    <t xml:space="preserve">E</t>
  </si>
  <si>
    <t xml:space="preserve">SALÁRIO EDUCAÇÃO </t>
  </si>
  <si>
    <t xml:space="preserve">Art. 3º, inciso I, decreto nº 87.043/82</t>
  </si>
  <si>
    <t xml:space="preserve">F</t>
  </si>
  <si>
    <t xml:space="preserve">INCRA</t>
  </si>
  <si>
    <t xml:space="preserve">Lei nº 7787/89 e DL 1.146/70</t>
  </si>
  <si>
    <t xml:space="preserve">G</t>
  </si>
  <si>
    <t xml:space="preserve">SEBRAE</t>
  </si>
  <si>
    <t xml:space="preserve">Art. 8º, Lei 8.029/90 e Lei 8.154/90</t>
  </si>
  <si>
    <t xml:space="preserve">H</t>
  </si>
  <si>
    <t xml:space="preserve">SEGURO ACIDENTE TRABALHO</t>
  </si>
  <si>
    <t xml:space="preserve">Decreto 6.597/2009</t>
  </si>
  <si>
    <t xml:space="preserve">TOTAL DE ENCARGOS </t>
  </si>
  <si>
    <t xml:space="preserve">MODULO 4 - 13º SALÁRIO E ADICIONAL DE FÉRIAS</t>
  </si>
  <si>
    <t xml:space="preserve">13 º SALARIO </t>
  </si>
  <si>
    <t xml:space="preserve">Art. 7º, VIII CF/88</t>
  </si>
  <si>
    <t xml:space="preserve">FÉRIAS</t>
  </si>
  <si>
    <t xml:space="preserve">Arts.  7º, XVIII CF/88, 1/12</t>
  </si>
  <si>
    <t xml:space="preserve">1/3  FÉRIAS </t>
  </si>
  <si>
    <t xml:space="preserve">Art. 7º, XVII CF/88</t>
  </si>
  <si>
    <t xml:space="preserve">SUBTOTAL </t>
  </si>
  <si>
    <t xml:space="preserve">INCIDÊNCIAS DE ENCS. SOCIAIS </t>
  </si>
  <si>
    <t xml:space="preserve">ENCARGOS SOCIAIS E TRABALHISTAS</t>
  </si>
  <si>
    <t xml:space="preserve">19,44% * 36,80%</t>
  </si>
  <si>
    <t xml:space="preserve">TOTAL DE 13º E ADICIONAL DE FÉRIAS</t>
  </si>
  <si>
    <t xml:space="preserve">MODULO 5 - AFASTAMENTO MATERNIDADE</t>
  </si>
  <si>
    <t xml:space="preserve">AFASTAMENTO MATERNIDADE</t>
  </si>
  <si>
    <t xml:space="preserve">Arts.  6º e 7º, XVIII CF/88</t>
  </si>
  <si>
    <t xml:space="preserve">Estimativa de 2% dos funcionários usan-</t>
  </si>
  <si>
    <t xml:space="preserve">do da licença de 120 dias</t>
  </si>
  <si>
    <t xml:space="preserve">TOTAL DE AFAST. MATERNIDADE</t>
  </si>
  <si>
    <t xml:space="preserve">MODULO 6 - PROVISÃO PARA RESCISÃO</t>
  </si>
  <si>
    <t xml:space="preserve">Arts.  7º, XVIII CF/88, 477, 487 E 491 CLT</t>
  </si>
  <si>
    <t xml:space="preserve">AVISO PRÉVIO INDENIZADO</t>
  </si>
  <si>
    <t xml:space="preserve">Estimativa de 5% dos funcionários serão</t>
  </si>
  <si>
    <t xml:space="preserve">substituidos durante o ano</t>
  </si>
  <si>
    <t xml:space="preserve">Leis 8.036/90 e 9.491/97</t>
  </si>
  <si>
    <t xml:space="preserve">FGTS S/ AVISO PRÉVIO INDENIZADO </t>
  </si>
  <si>
    <t xml:space="preserve">0,42% *8%</t>
  </si>
  <si>
    <t xml:space="preserve">MULTA DO FGTS AVISO PRÉVIO</t>
  </si>
  <si>
    <t xml:space="preserve">Lei Complementar n.º 110/01</t>
  </si>
  <si>
    <t xml:space="preserve">INDENIZADO</t>
  </si>
  <si>
    <t xml:space="preserve">Art. 7º, XXI, CF/88, 477, 487 e 491 CLT</t>
  </si>
  <si>
    <t xml:space="preserve">AVISO PRÉVIO TRABALHADO</t>
  </si>
  <si>
    <t xml:space="preserve">Redução de 7 dias ou de 2h por dia. Percen-</t>
  </si>
  <si>
    <t xml:space="preserve"> tual relativo a contrato de 12 (doze) meses. </t>
  </si>
  <si>
    <t xml:space="preserve">Incidências s/ aviso prévio trabalhado</t>
  </si>
  <si>
    <t xml:space="preserve">1,94%*36,80%</t>
  </si>
  <si>
    <t xml:space="preserve">TRABALHADO</t>
  </si>
  <si>
    <t xml:space="preserve">TOTAL </t>
  </si>
  <si>
    <t xml:space="preserve">MODULO 7 - CUSTO DE REPOSIÇÃO </t>
  </si>
  <si>
    <t xml:space="preserve">Arts.  7º, XVIII CF/88,</t>
  </si>
  <si>
    <t xml:space="preserve">AUSÊNCIA POR DOENÇA</t>
  </si>
  <si>
    <t xml:space="preserve">Estimativa de 5% dias licença por ano</t>
  </si>
  <si>
    <t xml:space="preserve">Art. 7º, XIX, CF/88 e 10, § 1º, da CLT.</t>
  </si>
  <si>
    <t xml:space="preserve">LICENÇA PATERNIDADE</t>
  </si>
  <si>
    <t xml:space="preserve">Estimativa de 1,5% dos funcionários 05  </t>
  </si>
  <si>
    <t xml:space="preserve">dias licença por ano</t>
  </si>
  <si>
    <t xml:space="preserve">Art. 473 da CLT.</t>
  </si>
  <si>
    <t xml:space="preserve">AUSÊNCIA LEGAIS</t>
  </si>
  <si>
    <t xml:space="preserve">Estimativa de 03 (três) dia de </t>
  </si>
  <si>
    <t xml:space="preserve">ausência por ano</t>
  </si>
  <si>
    <t xml:space="preserve">AUSÊNCIA POR ACIDENTE TRABALHO</t>
  </si>
  <si>
    <t xml:space="preserve">Art. 19 a 23 da Lei n.º 8.213/91 Estimativa</t>
  </si>
  <si>
    <t xml:space="preserve"> de 1 Licença de 15 dias, 10% funcionários</t>
  </si>
  <si>
    <t xml:space="preserve">SUBTOTOTAL </t>
  </si>
  <si>
    <t xml:space="preserve">ENCARGOS SOCIAIS </t>
  </si>
  <si>
    <t xml:space="preserve">Incidências s/ custo de reposição </t>
  </si>
  <si>
    <t xml:space="preserve">TOTAL DO CUSTO DE REPOSIÇÃO </t>
  </si>
  <si>
    <t xml:space="preserve">10,99%*36,80%</t>
  </si>
  <si>
    <t xml:space="preserve">SUBTOTAL DO CUSTO </t>
  </si>
  <si>
    <t xml:space="preserve">Postos de trabalho </t>
  </si>
  <si>
    <t xml:space="preserve">01</t>
  </si>
  <si>
    <t xml:space="preserve">MODULO 8 - CUSTOS INDIRETOS</t>
  </si>
  <si>
    <t xml:space="preserve">CUSTOS INDIRETOS (*) </t>
  </si>
  <si>
    <t xml:space="preserve">LIMITADA A 13%</t>
  </si>
  <si>
    <t xml:space="preserve">TAXA ADMINISTRAÇÃO - LUCRO </t>
  </si>
  <si>
    <t xml:space="preserve">LIMITADA A 10%</t>
  </si>
  <si>
    <t xml:space="preserve">TOTAL DOS CUSTOS INDIRETOS</t>
  </si>
  <si>
    <t xml:space="preserve">(*)</t>
  </si>
  <si>
    <t xml:space="preserve">Inclui nos custos indiretos,  fornecimento de uniformes, exames admicionais,  IRPJ, CSLL e outros encargos não incluídos acima. </t>
  </si>
  <si>
    <t xml:space="preserve">TOTAL DOS CUSTOS ANTES DOS IMPOSTOS </t>
  </si>
  <si>
    <t xml:space="preserve">MODULO 9 - TRIBUTOS</t>
  </si>
  <si>
    <t xml:space="preserve">TRIBUTOS</t>
  </si>
  <si>
    <t xml:space="preserve">CONFORME REGIME DE TRIBUTAÇÃO</t>
  </si>
  <si>
    <t xml:space="preserve">P I S </t>
  </si>
  <si>
    <t xml:space="preserve">Legislação Tributária Vigente (Percentuais Máximos)</t>
  </si>
  <si>
    <t xml:space="preserve">COFINS</t>
  </si>
  <si>
    <t xml:space="preserve">ISS</t>
  </si>
  <si>
    <t xml:space="preserve">Conforme CTM de Montes Claros – MG.</t>
  </si>
  <si>
    <t xml:space="preserve">TOTAL  GERAL DO CUSTO  MENSAL </t>
  </si>
  <si>
    <t xml:space="preserve">TOTAL DO CUSTO ANUAL </t>
  </si>
  <si>
    <t xml:space="preserve">OBS: SOMENTE OS MÓDULOS MARCADOS EM AMARELO PODERÃO SER ALTERADOS CONFORME O REGIME DE TRIBUTAÇÃO</t>
  </si>
  <si>
    <t xml:space="preserve">(*) Inclui nos custos indiretos,  fornecimento de uniformes, exames admicionais,  IRPJ, CSLL e outros encargos não incluídos acima. </t>
  </si>
  <si>
    <t xml:space="preserve">COMPOSIÇÃO DA REMUNERAÇÃO – ARTÍFICE</t>
  </si>
  <si>
    <t xml:space="preserve">JORNADA DIARIA 8 (OITO) Horas</t>
  </si>
  <si>
    <t xml:space="preserve">44 (QUARENTA E QUATRO) horas semanais </t>
  </si>
  <si>
    <t xml:space="preserve">Salário definido com base no</t>
  </si>
  <si>
    <t xml:space="preserve">2º Nível da Câmara</t>
  </si>
  <si>
    <t xml:space="preserve">CCT 308/2023</t>
  </si>
  <si>
    <t xml:space="preserve">Auxilio Saúde</t>
  </si>
  <si>
    <t xml:space="preserve">COMPOSIÇÃO DA REMUNERAÇÃO – AUXILIAR DE CERIMONIAL</t>
  </si>
  <si>
    <t xml:space="preserve">JORNADA DIARIA 6 (seis) Horas</t>
  </si>
  <si>
    <t xml:space="preserve">30 (trinta) horas semanais </t>
  </si>
  <si>
    <t xml:space="preserve">Transporte (2 vales por dia)</t>
  </si>
  <si>
    <t xml:space="preserve">COMPOSIÇÃO DA REMUNERAÇÃO – AUXILIAR DE FROTAS</t>
  </si>
  <si>
    <t xml:space="preserve">SEXO </t>
  </si>
  <si>
    <t xml:space="preserve">COMPOSIÇÃO DA REMUNERAÇÃO</t>
  </si>
  <si>
    <t xml:space="preserve">COMPOSIÇÃO DA REMUNERAÇÃO – BOMBEIRO ELETRICISTA</t>
  </si>
  <si>
    <t xml:space="preserve">BOMBEIRO ELETRICISTA (MANUTENÇÃO)</t>
  </si>
  <si>
    <t xml:space="preserve">JORNADA DIÁRIA 8 (OITO) Horas</t>
  </si>
  <si>
    <t xml:space="preserve">44 (quarenta e quatro ) horas semanais </t>
  </si>
  <si>
    <t xml:space="preserve">Acúmulo de Função (12%)</t>
  </si>
  <si>
    <t xml:space="preserve">Transporte</t>
  </si>
  <si>
    <t xml:space="preserve">Cláusula15ª, paragrafo 1º CCT</t>
  </si>
  <si>
    <t xml:space="preserve">Cláusula17ª.</t>
  </si>
  <si>
    <t xml:space="preserve">LIMITADA A 3%</t>
  </si>
  <si>
    <t xml:space="preserve">Inclui nos custos indiretos os custos de fornecimento de uniformes</t>
  </si>
  <si>
    <t xml:space="preserve">Conforme CTM de Montes Claros-MG</t>
  </si>
  <si>
    <t xml:space="preserve">COMPOSIÇÃO DA REMUNERAÇÃO – COPEIRO</t>
  </si>
  <si>
    <t xml:space="preserve">44 (QUARENTA E QUATRO)HORAS SEMANAIS</t>
  </si>
  <si>
    <t xml:space="preserve">Convenção Coletiva de trabalho MG308/2023</t>
  </si>
  <si>
    <t xml:space="preserve">Art. 15 Lei 8.036/90 c/c Art 7º, III, CF   80% CTC</t>
  </si>
  <si>
    <t xml:space="preserve">0,63% * 36,80%</t>
  </si>
  <si>
    <t xml:space="preserve">05</t>
  </si>
  <si>
    <t xml:space="preserve">COMPOSIÇÃO DA REMUNERAÇÃO – EDITOR DE IMAGENS</t>
  </si>
  <si>
    <t xml:space="preserve">JORNADA DIÁRIA 06 (SEIS) HORAS</t>
  </si>
  <si>
    <t xml:space="preserve">30 (TRINTA)HORAS SEMANAIS</t>
  </si>
  <si>
    <t xml:space="preserve">3º Nível da Câmara</t>
  </si>
  <si>
    <t xml:space="preserve">Não considerar o vale transporte, o desconto de 6% supera o valor do benefício.</t>
  </si>
  <si>
    <t xml:space="preserve">04</t>
  </si>
  <si>
    <t xml:space="preserve">COMPOSIÇÃO DA REMUNERAÇÃO – ENCARREGADO</t>
  </si>
  <si>
    <t xml:space="preserve">44 (Quarenta e quatro) horas semanais </t>
  </si>
  <si>
    <t xml:space="preserve">COMPOSIÇÃO DA REMUNERAÇÃO – GARÇOM</t>
  </si>
  <si>
    <t xml:space="preserve">JORNADA DIARIA 8 (OITO) Horas 44(Quarenta e quatro) horas semanais</t>
  </si>
  <si>
    <t xml:space="preserve">Convenção Coletiva de trabalho CCT308/2022</t>
  </si>
  <si>
    <t xml:space="preserve">CCT308/2022</t>
  </si>
  <si>
    <t xml:space="preserve">02</t>
  </si>
  <si>
    <t xml:space="preserve">COMPOSIÇÃO DA REMUNERAÇÃO – JORNALISTA</t>
  </si>
  <si>
    <t xml:space="preserve">JORNADA DIARIA 6hrs</t>
  </si>
  <si>
    <t xml:space="preserve">LIMITADO  A 13%</t>
  </si>
  <si>
    <t xml:space="preserve">COMPOSIÇÃO DA REMUNERAÇÃO – MOTOCICLISTA (MOTOBOY)</t>
  </si>
  <si>
    <t xml:space="preserve">MOTOCICLISTA (MOTOBOY)</t>
  </si>
  <si>
    <t xml:space="preserve">JORNADA DIARIA 8 (Oito) Horas</t>
  </si>
  <si>
    <t xml:space="preserve">44 (quarenta e quatro) horas semanais </t>
  </si>
  <si>
    <t xml:space="preserve">Convenção Coletiva de trabalho 308/2023</t>
  </si>
  <si>
    <t xml:space="preserve">PESQUISA NA INTERNET</t>
  </si>
  <si>
    <t xml:space="preserve">Periculosidade 30%</t>
  </si>
  <si>
    <t xml:space="preserve">Art. 15 Lei 8.036/90 c/c Art 7º, III, CF   80%</t>
  </si>
  <si>
    <t xml:space="preserve">COMPOSIÇÃO DA REMUNERAÇÃO – MOTORISTA</t>
  </si>
  <si>
    <t xml:space="preserve">44 (Quarenta e Quatro) Horas </t>
  </si>
  <si>
    <t xml:space="preserve">Plano Odontológico</t>
  </si>
  <si>
    <t xml:space="preserve">SEGURO ACIDENTE TRABALHO (RAT/FAP) *</t>
  </si>
  <si>
    <t xml:space="preserve">2,64%*36,80%</t>
  </si>
  <si>
    <t xml:space="preserve">COMPOSIÇÃO DA REMUNERAÇÃO – PORTEIRO</t>
  </si>
  <si>
    <t xml:space="preserve">Convenção Coletiva de trabalho 308/2022</t>
  </si>
  <si>
    <t xml:space="preserve">?</t>
  </si>
  <si>
    <t xml:space="preserve">08</t>
  </si>
  <si>
    <t xml:space="preserve">COMPOSIÇÃO DA REMUNERAÇÃO – PROGRAMADOR</t>
  </si>
  <si>
    <t xml:space="preserve">03</t>
  </si>
  <si>
    <t xml:space="preserve">COMPOSIÇÃO DA REMUNERAÇÃO – RECEPCIONISTA</t>
  </si>
  <si>
    <t xml:space="preserve">JORNADA DIARIA 6 (SEIS) Horas</t>
  </si>
  <si>
    <t xml:space="preserve">30 (TRINTA) horas semanais </t>
  </si>
  <si>
    <t xml:space="preserve">Convenção Coletiva de trabalho</t>
  </si>
  <si>
    <t xml:space="preserve">CCT da categoria MG 000308/2023</t>
  </si>
  <si>
    <t xml:space="preserve">Inclui nos custos indiretos,  fornecimento de uniformes, exames admicionais</t>
  </si>
  <si>
    <t xml:space="preserve">COMPOSIÇÃO DA REMUNERAÇÃO – SERVENTE DE LIMPEZA</t>
  </si>
  <si>
    <t xml:space="preserve">10</t>
  </si>
  <si>
    <t xml:space="preserve">COMPOSIÇÃO DA REMUNERAÇÃO – SUPORTE TI</t>
  </si>
  <si>
    <t xml:space="preserve">COMPOSIÇÃO DA REMUNERAÇÃO – TELEFONISTA</t>
  </si>
  <si>
    <t xml:space="preserve">CCT da Categoria MG 000905/2023</t>
  </si>
  <si>
    <t xml:space="preserve">COMPOSIÇÃO DA REMUNERAÇÃO – VIGIA NOTURNO</t>
  </si>
  <si>
    <t xml:space="preserve">JORNADA DIARIA 12/36</t>
  </si>
  <si>
    <t xml:space="preserve">Adicional Noturno</t>
  </si>
  <si>
    <t xml:space="preserve">Horas noturna</t>
  </si>
  <si>
    <t xml:space="preserve">Média 16 dias no mês (16 horas) </t>
  </si>
  <si>
    <t xml:space="preserve">Intervalo intra jornada</t>
  </si>
  <si>
    <t xml:space="preserve">COMPOSIÇÃO DA REMUNERAÇÃO – VIGIA DIURNO</t>
  </si>
  <si>
    <t xml:space="preserve">VIGIA DIURNO </t>
  </si>
  <si>
    <t xml:space="preserve">MASCULINO</t>
  </si>
  <si>
    <t xml:space="preserve">DRS</t>
  </si>
  <si>
    <t xml:space="preserve">Legislação própria (média 16 dias)</t>
  </si>
  <si>
    <t xml:space="preserve">COMPOSIÇÃO DA REMUNERAÇÃO – ZELADOR</t>
  </si>
  <si>
    <t xml:space="preserve">Convenção Coletiva de trabalho CCT 308/2023</t>
  </si>
</sst>
</file>

<file path=xl/styles.xml><?xml version="1.0" encoding="utf-8"?>
<styleSheet xmlns="http://schemas.openxmlformats.org/spreadsheetml/2006/main">
  <numFmts count="8">
    <numFmt numFmtId="164" formatCode="General"/>
    <numFmt numFmtId="165" formatCode="#,##0.00"/>
    <numFmt numFmtId="166" formatCode="General"/>
    <numFmt numFmtId="167" formatCode="0%"/>
    <numFmt numFmtId="168" formatCode="0.00%"/>
    <numFmt numFmtId="169" formatCode="@"/>
    <numFmt numFmtId="170" formatCode="0.00"/>
    <numFmt numFmtId="171" formatCode="[$R$-416]\ #,##0.00;[RED]\-[$R$-416]\ #,##0.00"/>
  </numFmts>
  <fonts count="23">
    <font>
      <sz val="11"/>
      <color rgb="FF000000"/>
      <name val="Calibri"/>
      <family val="2"/>
      <charset val="1"/>
    </font>
    <font>
      <sz val="10"/>
      <name val="Arial"/>
      <family val="0"/>
    </font>
    <font>
      <sz val="10"/>
      <name val="Arial"/>
      <family val="0"/>
    </font>
    <font>
      <sz val="10"/>
      <name val="Arial"/>
      <family val="0"/>
    </font>
    <font>
      <b val="true"/>
      <sz val="12"/>
      <color rgb="FF000000"/>
      <name val="Calibri"/>
      <family val="2"/>
      <charset val="1"/>
    </font>
    <font>
      <b val="true"/>
      <sz val="14"/>
      <name val="Arial Narrow"/>
      <family val="2"/>
      <charset val="1"/>
    </font>
    <font>
      <sz val="14"/>
      <name val="Arial Narrow"/>
      <family val="2"/>
      <charset val="1"/>
    </font>
    <font>
      <sz val="14"/>
      <color rgb="FF000000"/>
      <name val="Arial narrow"/>
      <family val="2"/>
      <charset val="128"/>
    </font>
    <font>
      <b val="true"/>
      <sz val="11"/>
      <color rgb="FF000000"/>
      <name val="Calibri"/>
      <family val="2"/>
      <charset val="1"/>
    </font>
    <font>
      <sz val="7"/>
      <color rgb="FF000000"/>
      <name val="Calibri"/>
      <family val="2"/>
      <charset val="1"/>
    </font>
    <font>
      <b val="true"/>
      <sz val="13"/>
      <color rgb="FF000000"/>
      <name val="Arial"/>
      <family val="2"/>
      <charset val="1"/>
    </font>
    <font>
      <b val="true"/>
      <sz val="10"/>
      <color rgb="FF000000"/>
      <name val="Arial"/>
      <family val="2"/>
      <charset val="1"/>
    </font>
    <font>
      <i val="true"/>
      <sz val="9"/>
      <color rgb="FF000000"/>
      <name val="Arial"/>
      <family val="2"/>
      <charset val="1"/>
    </font>
    <font>
      <sz val="10"/>
      <color rgb="FF000000"/>
      <name val="Arial"/>
      <family val="2"/>
      <charset val="1"/>
    </font>
    <font>
      <sz val="9"/>
      <color rgb="FF000000"/>
      <name val="Calibri"/>
      <family val="2"/>
      <charset val="1"/>
    </font>
    <font>
      <b val="true"/>
      <sz val="12"/>
      <color rgb="FF000000"/>
      <name val="Arial"/>
      <family val="2"/>
      <charset val="1"/>
    </font>
    <font>
      <sz val="9"/>
      <color rgb="FF000000"/>
      <name val="Arial"/>
      <family val="2"/>
      <charset val="1"/>
    </font>
    <font>
      <b val="true"/>
      <sz val="16"/>
      <color rgb="FF000000"/>
      <name val="Calibri"/>
      <family val="2"/>
      <charset val="1"/>
    </font>
    <font>
      <b val="true"/>
      <sz val="16"/>
      <color rgb="FF000000"/>
      <name val="Arial"/>
      <family val="2"/>
      <charset val="1"/>
    </font>
    <font>
      <sz val="10"/>
      <color rgb="FF000000"/>
      <name val="Calibri"/>
      <family val="2"/>
      <charset val="1"/>
    </font>
    <font>
      <sz val="10"/>
      <color rgb="FF000000"/>
      <name val="Alef"/>
      <family val="0"/>
      <charset val="1"/>
    </font>
    <font>
      <sz val="12"/>
      <color rgb="FF000000"/>
      <name val="Calibri"/>
      <family val="2"/>
      <charset val="1"/>
    </font>
    <font>
      <sz val="10"/>
      <color rgb="FF00A933"/>
      <name val="Arial"/>
      <family val="2"/>
      <charset val="1"/>
    </font>
  </fonts>
  <fills count="8">
    <fill>
      <patternFill patternType="none"/>
    </fill>
    <fill>
      <patternFill patternType="gray125"/>
    </fill>
    <fill>
      <patternFill patternType="solid">
        <fgColor rgb="FFA6A6A6"/>
        <bgColor rgb="FFAFABAB"/>
      </patternFill>
    </fill>
    <fill>
      <patternFill patternType="solid">
        <fgColor rgb="FF00B050"/>
        <bgColor rgb="FF00A933"/>
      </patternFill>
    </fill>
    <fill>
      <patternFill patternType="solid">
        <fgColor rgb="FFFFFF00"/>
        <bgColor rgb="FFFFFF00"/>
      </patternFill>
    </fill>
    <fill>
      <patternFill patternType="solid">
        <fgColor rgb="FFFFFFFF"/>
        <bgColor rgb="FFFFFFCC"/>
      </patternFill>
    </fill>
    <fill>
      <patternFill patternType="solid">
        <fgColor rgb="FF81D41A"/>
        <bgColor rgb="FFA6A6A6"/>
      </patternFill>
    </fill>
    <fill>
      <patternFill patternType="solid">
        <fgColor rgb="FFAFABAB"/>
        <bgColor rgb="FFA6A6A6"/>
      </patternFill>
    </fill>
  </fills>
  <borders count="30">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style="hair"/>
      <right/>
      <top/>
      <bottom style="hair"/>
      <diagonal/>
    </border>
    <border diagonalUp="false" diagonalDown="false">
      <left style="medium"/>
      <right style="medium"/>
      <top style="medium"/>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right style="thin"/>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bottom/>
      <diagonal/>
    </border>
    <border diagonalUp="false" diagonalDown="false">
      <left style="thin"/>
      <right style="thin"/>
      <top style="thin"/>
      <bottom style="medium"/>
      <diagonal/>
    </border>
    <border diagonalUp="false" diagonalDown="false">
      <left/>
      <right/>
      <top style="thin"/>
      <bottom style="thin"/>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true">
      <alignment horizontal="justify"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6" fontId="8" fillId="0" borderId="1" xfId="0" applyFont="true" applyBorder="tru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5"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false" hidden="false"/>
    </xf>
    <xf numFmtId="164" fontId="0" fillId="0" borderId="3" xfId="0" applyFont="true" applyBorder="true" applyAlignment="true" applyProtection="true">
      <alignment horizontal="center" vertical="bottom" textRotation="0" wrapText="false" indent="0" shrinkToFit="false"/>
      <protection locked="false" hidden="false"/>
    </xf>
    <xf numFmtId="164" fontId="0" fillId="0" borderId="3" xfId="0" applyFont="true" applyBorder="true" applyAlignment="true" applyProtection="true">
      <alignment horizontal="general" vertical="bottom" textRotation="0" wrapText="false" indent="0" shrinkToFit="false"/>
      <protection locked="false" hidden="false"/>
    </xf>
    <xf numFmtId="165" fontId="0" fillId="0" borderId="1" xfId="0" applyFont="true" applyBorder="true" applyAlignment="true" applyProtection="true">
      <alignment horizontal="center" vertical="bottom" textRotation="0" wrapText="false" indent="0" shrinkToFit="false"/>
      <protection locked="false" hidden="false"/>
    </xf>
    <xf numFmtId="164" fontId="8" fillId="2" borderId="3" xfId="0" applyFont="true" applyBorder="true" applyAlignment="true" applyProtection="true">
      <alignment horizontal="center" vertical="bottom" textRotation="0" wrapText="false" indent="0" shrinkToFit="false"/>
      <protection locked="true" hidden="false"/>
    </xf>
    <xf numFmtId="164" fontId="8" fillId="2" borderId="1" xfId="0" applyFont="true" applyBorder="true" applyAlignment="true" applyProtection="true">
      <alignment horizontal="center" vertical="bottom" textRotation="0" wrapText="tru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general" vertical="bottom" textRotation="0" wrapText="true" indent="0" shrinkToFit="false"/>
      <protection locked="true" hidden="false"/>
    </xf>
    <xf numFmtId="165" fontId="0" fillId="0" borderId="1" xfId="0" applyFont="true" applyBorder="true" applyAlignment="true" applyProtection="true">
      <alignment horizontal="center" vertical="bottom" textRotation="0" wrapText="false" indent="0" shrinkToFit="false"/>
      <protection locked="true" hidden="false"/>
    </xf>
    <xf numFmtId="166" fontId="0" fillId="0" borderId="1" xfId="0" applyFont="false" applyBorder="true" applyAlignment="true" applyProtection="true">
      <alignment horizontal="center" vertical="bottom" textRotation="0" wrapText="false" indent="0" shrinkToFit="false"/>
      <protection locked="true" hidden="false"/>
    </xf>
    <xf numFmtId="165" fontId="0" fillId="0" borderId="1" xfId="0" applyFont="fals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false" hidden="false"/>
    </xf>
    <xf numFmtId="164" fontId="0" fillId="0" borderId="0" xfId="0" applyFont="true" applyBorder="true" applyAlignment="true" applyProtection="true">
      <alignment horizontal="general" vertical="bottom" textRotation="0" wrapText="true" indent="0" shrinkToFit="false"/>
      <protection locked="false" hidden="false"/>
    </xf>
    <xf numFmtId="165" fontId="0" fillId="0" borderId="0" xfId="0" applyFont="true" applyBorder="true" applyAlignment="true" applyProtection="true">
      <alignment horizontal="center" vertical="bottom" textRotation="0" wrapText="false" indent="0" shrinkToFit="false"/>
      <protection locked="fals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5"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2" fillId="3" borderId="0"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1" fillId="0" borderId="5"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5" fontId="13" fillId="0" borderId="0" xfId="0" applyFont="true" applyBorder="fals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center" vertical="bottom" textRotation="0" wrapText="false" indent="0" shrinkToFit="false"/>
      <protection locked="true" hidden="false"/>
    </xf>
    <xf numFmtId="165" fontId="11" fillId="0" borderId="6" xfId="0" applyFont="true" applyBorder="true" applyAlignment="tru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true" applyProtection="true">
      <alignment horizontal="general" vertical="bottom" textRotation="0" wrapText="false" indent="0" shrinkToFit="false"/>
      <protection locked="true" hidden="false"/>
    </xf>
    <xf numFmtId="164" fontId="9" fillId="0" borderId="8" xfId="0" applyFont="true" applyBorder="true" applyAlignment="true" applyProtection="true">
      <alignment horizontal="general" vertical="bottom" textRotation="0" wrapText="false" indent="0" shrinkToFit="false"/>
      <protection locked="true" hidden="false"/>
    </xf>
    <xf numFmtId="164" fontId="9" fillId="0" borderId="9"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5" fontId="11" fillId="0" borderId="0" xfId="0" applyFont="true" applyBorder="false" applyAlignment="true" applyProtection="true">
      <alignment horizontal="general" vertical="bottom" textRotation="0" wrapText="false" indent="0" shrinkToFit="false"/>
      <protection locked="true" hidden="false"/>
    </xf>
    <xf numFmtId="164" fontId="13" fillId="0" borderId="10" xfId="0" applyFont="true" applyBorder="true" applyAlignment="true" applyProtection="true">
      <alignment horizontal="center" vertical="bottom" textRotation="0" wrapText="false" indent="0" shrinkToFit="false"/>
      <protection locked="true" hidden="false"/>
    </xf>
    <xf numFmtId="164" fontId="13" fillId="0" borderId="10" xfId="0" applyFont="true" applyBorder="true" applyAlignment="true" applyProtection="true">
      <alignment horizontal="general" vertical="bottom" textRotation="0" wrapText="false" indent="0" shrinkToFit="false"/>
      <protection locked="true" hidden="false"/>
    </xf>
    <xf numFmtId="164" fontId="13" fillId="0" borderId="11" xfId="0" applyFont="true" applyBorder="true" applyAlignment="true" applyProtection="true">
      <alignment horizontal="center" vertical="bottom" textRotation="0" wrapText="false" indent="0" shrinkToFit="false"/>
      <protection locked="true" hidden="false"/>
    </xf>
    <xf numFmtId="165" fontId="13" fillId="0" borderId="10" xfId="0" applyFont="true" applyBorder="true" applyAlignment="true" applyProtection="true">
      <alignment horizontal="general" vertical="bottom" textRotation="0" wrapText="false" indent="0" shrinkToFit="false"/>
      <protection locked="true" hidden="false"/>
    </xf>
    <xf numFmtId="164" fontId="13" fillId="0" borderId="12" xfId="0" applyFont="true" applyBorder="true" applyAlignment="true" applyProtection="true">
      <alignment horizontal="center" vertical="bottom" textRotation="0" wrapText="false" indent="0" shrinkToFit="false"/>
      <protection locked="true" hidden="false"/>
    </xf>
    <xf numFmtId="164" fontId="13" fillId="0" borderId="12" xfId="0" applyFont="true" applyBorder="true" applyAlignment="true" applyProtection="true">
      <alignment horizontal="general" vertical="bottom" textRotation="0" wrapText="false" indent="0" shrinkToFit="false"/>
      <protection locked="true" hidden="false"/>
    </xf>
    <xf numFmtId="164" fontId="13" fillId="0" borderId="13" xfId="0" applyFont="true" applyBorder="true" applyAlignment="true" applyProtection="true">
      <alignment horizontal="center" vertical="bottom" textRotation="0" wrapText="false" indent="0" shrinkToFit="false"/>
      <protection locked="true" hidden="false"/>
    </xf>
    <xf numFmtId="165" fontId="13" fillId="0" borderId="12" xfId="0" applyFont="true" applyBorder="true" applyAlignment="true" applyProtection="true">
      <alignment horizontal="general" vertical="bottom" textRotation="0" wrapText="false" indent="0" shrinkToFit="false"/>
      <protection locked="true" hidden="false"/>
    </xf>
    <xf numFmtId="164" fontId="13" fillId="0" borderId="14" xfId="0" applyFont="true" applyBorder="true" applyAlignment="true" applyProtection="true">
      <alignment horizontal="center" vertical="bottom" textRotation="0" wrapText="false" indent="0" shrinkToFit="false"/>
      <protection locked="true" hidden="false"/>
    </xf>
    <xf numFmtId="164" fontId="13" fillId="0" borderId="2" xfId="0" applyFont="true" applyBorder="true" applyAlignment="true" applyProtection="true">
      <alignment horizontal="general" vertical="bottom" textRotation="0" wrapText="false" indent="0" shrinkToFit="false"/>
      <protection locked="true" hidden="false"/>
    </xf>
    <xf numFmtId="167" fontId="13" fillId="0" borderId="2" xfId="0" applyFont="true" applyBorder="true" applyAlignment="true" applyProtection="true">
      <alignment horizontal="center" vertical="bottom" textRotation="0" wrapText="false" indent="0" shrinkToFit="false"/>
      <protection locked="true" hidden="false"/>
    </xf>
    <xf numFmtId="165" fontId="13" fillId="0" borderId="2" xfId="0" applyFont="true" applyBorder="true" applyAlignment="true" applyProtection="true">
      <alignment horizontal="general" vertical="bottom" textRotation="0" wrapText="false" indent="0" shrinkToFit="false"/>
      <protection locked="true" hidden="false"/>
    </xf>
    <xf numFmtId="164" fontId="11" fillId="0" borderId="15" xfId="0" applyFont="true" applyBorder="true" applyAlignment="true" applyProtection="true">
      <alignment horizontal="general" vertical="bottom" textRotation="0" wrapText="false" indent="0" shrinkToFit="false"/>
      <protection locked="true" hidden="false"/>
    </xf>
    <xf numFmtId="164" fontId="11" fillId="0" borderId="15" xfId="0" applyFont="true" applyBorder="true" applyAlignment="true" applyProtection="true">
      <alignment horizontal="center" vertical="bottom" textRotation="0" wrapText="false" indent="0" shrinkToFit="false"/>
      <protection locked="true" hidden="false"/>
    </xf>
    <xf numFmtId="165" fontId="11" fillId="0" borderId="15" xfId="0" applyFont="true" applyBorder="true" applyAlignment="true" applyProtection="true">
      <alignment horizontal="general" vertical="bottom" textRotation="0" wrapText="false" indent="0" shrinkToFit="false"/>
      <protection locked="true" hidden="false"/>
    </xf>
    <xf numFmtId="164" fontId="13" fillId="0" borderId="16" xfId="0" applyFont="true" applyBorder="true" applyAlignment="true" applyProtection="true">
      <alignment horizontal="general" vertical="bottom" textRotation="0" wrapText="false" indent="0" shrinkToFit="false"/>
      <protection locked="true" hidden="false"/>
    </xf>
    <xf numFmtId="164" fontId="11" fillId="0" borderId="17" xfId="0" applyFont="true" applyBorder="true" applyAlignment="true" applyProtection="true">
      <alignment horizontal="center" vertical="bottom" textRotation="0" wrapText="false" indent="0" shrinkToFit="false"/>
      <protection locked="true" hidden="false"/>
    </xf>
    <xf numFmtId="164" fontId="11" fillId="0" borderId="18" xfId="0" applyFont="true" applyBorder="true" applyAlignment="true" applyProtection="true">
      <alignment horizontal="general" vertical="bottom" textRotation="0" wrapText="false" indent="0" shrinkToFit="false"/>
      <protection locked="true" hidden="false"/>
    </xf>
    <xf numFmtId="164" fontId="11" fillId="0" borderId="18" xfId="0" applyFont="true" applyBorder="true" applyAlignment="true" applyProtection="true">
      <alignment horizontal="center" vertical="bottom" textRotation="0" wrapText="false" indent="0" shrinkToFit="false"/>
      <protection locked="true" hidden="false"/>
    </xf>
    <xf numFmtId="165" fontId="11" fillId="0" borderId="18" xfId="0" applyFont="true" applyBorder="true" applyAlignment="true" applyProtection="true">
      <alignment horizontal="general" vertical="bottom" textRotation="0" wrapText="false" indent="0" shrinkToFit="false"/>
      <protection locked="true" hidden="false"/>
    </xf>
    <xf numFmtId="164" fontId="11" fillId="0" borderId="19" xfId="0" applyFont="true" applyBorder="true" applyAlignment="true" applyProtection="true">
      <alignment horizontal="general" vertical="bottom" textRotation="0" wrapText="false" indent="0" shrinkToFit="false"/>
      <protection locked="true" hidden="false"/>
    </xf>
    <xf numFmtId="164" fontId="11" fillId="0" borderId="2" xfId="0" applyFont="true" applyBorder="true" applyAlignment="true" applyProtection="true">
      <alignment horizontal="center"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false" indent="0" shrinkToFit="false"/>
      <protection locked="true" hidden="false"/>
    </xf>
    <xf numFmtId="168" fontId="11" fillId="0" borderId="2" xfId="0" applyFont="true" applyBorder="true" applyAlignment="true" applyProtection="true">
      <alignment horizontal="center" vertical="bottom" textRotation="0" wrapText="false" indent="0" shrinkToFit="false"/>
      <protection locked="true" hidden="false"/>
    </xf>
    <xf numFmtId="165" fontId="11" fillId="0" borderId="2" xfId="0" applyFont="true" applyBorder="true" applyAlignment="true" applyProtection="true">
      <alignment horizontal="general" vertical="bottom" textRotation="0" wrapText="false" indent="0" shrinkToFit="false"/>
      <protection locked="true" hidden="false"/>
    </xf>
    <xf numFmtId="164" fontId="13" fillId="0" borderId="2" xfId="0" applyFont="true" applyBorder="true" applyAlignment="true" applyProtection="true">
      <alignment horizontal="center" vertical="bottom" textRotation="0" wrapText="false" indent="0" shrinkToFit="false"/>
      <protection locked="true" hidden="false"/>
    </xf>
    <xf numFmtId="168" fontId="13" fillId="0" borderId="2" xfId="0" applyFont="true" applyBorder="true" applyAlignment="true" applyProtection="true">
      <alignment horizontal="center" vertical="bottom" textRotation="0" wrapText="false" indent="0" shrinkToFit="false"/>
      <protection locked="true" hidden="false"/>
    </xf>
    <xf numFmtId="168" fontId="14" fillId="0" borderId="0" xfId="0" applyFont="true" applyBorder="false" applyAlignment="true" applyProtection="true">
      <alignment horizontal="general" vertical="bottom" textRotation="0" wrapText="false" indent="0" shrinkToFit="false"/>
      <protection locked="true" hidden="false"/>
    </xf>
    <xf numFmtId="164" fontId="13" fillId="0" borderId="20" xfId="0" applyFont="true" applyBorder="true" applyAlignment="true" applyProtection="true">
      <alignment horizontal="center" vertical="bottom" textRotation="0" wrapText="false" indent="0" shrinkToFit="false"/>
      <protection locked="true" hidden="false"/>
    </xf>
    <xf numFmtId="168" fontId="11" fillId="0" borderId="21" xfId="0" applyFont="true" applyBorder="true" applyAlignment="true" applyProtection="true">
      <alignment horizontal="center" vertical="bottom" textRotation="0" wrapText="false" indent="0" shrinkToFit="false"/>
      <protection locked="true" hidden="false"/>
    </xf>
    <xf numFmtId="164" fontId="13" fillId="4" borderId="2" xfId="0" applyFont="true" applyBorder="true" applyAlignment="true" applyProtection="true">
      <alignment horizontal="center" vertical="bottom" textRotation="0" wrapText="false" indent="0" shrinkToFit="false"/>
      <protection locked="false" hidden="false"/>
    </xf>
    <xf numFmtId="164" fontId="13" fillId="4" borderId="2" xfId="0" applyFont="true" applyBorder="true" applyAlignment="true" applyProtection="true">
      <alignment horizontal="general" vertical="bottom" textRotation="0" wrapText="false" indent="0" shrinkToFit="false"/>
      <protection locked="false" hidden="false"/>
    </xf>
    <xf numFmtId="168" fontId="13" fillId="4" borderId="2" xfId="0" applyFont="true" applyBorder="true" applyAlignment="true" applyProtection="true">
      <alignment horizontal="center" vertical="bottom" textRotation="0" wrapText="false" indent="0" shrinkToFit="false"/>
      <protection locked="false" hidden="false"/>
    </xf>
    <xf numFmtId="165" fontId="13" fillId="4" borderId="2" xfId="0" applyFont="true" applyBorder="true" applyAlignment="true" applyProtection="true">
      <alignment horizontal="general" vertical="bottom" textRotation="0" wrapText="false" indent="0" shrinkToFit="false"/>
      <protection locked="false" hidden="false"/>
    </xf>
    <xf numFmtId="164" fontId="11" fillId="4" borderId="2" xfId="0" applyFont="true" applyBorder="true" applyAlignment="true" applyProtection="true">
      <alignment horizontal="general" vertical="bottom" textRotation="0" wrapText="false" indent="0" shrinkToFit="false"/>
      <protection locked="false" hidden="false"/>
    </xf>
    <xf numFmtId="168" fontId="11" fillId="4" borderId="2" xfId="0" applyFont="true" applyBorder="true" applyAlignment="true" applyProtection="true">
      <alignment horizontal="center" vertical="bottom" textRotation="0" wrapText="false" indent="0" shrinkToFit="false"/>
      <protection locked="false" hidden="false"/>
    </xf>
    <xf numFmtId="165" fontId="11" fillId="4" borderId="2" xfId="0" applyFont="true" applyBorder="true" applyAlignment="true" applyProtection="true">
      <alignment horizontal="general" vertical="bottom" textRotation="0" wrapText="false" indent="0" shrinkToFit="false"/>
      <protection locked="false" hidden="false"/>
    </xf>
    <xf numFmtId="164" fontId="13" fillId="0" borderId="22" xfId="0" applyFont="true" applyBorder="true" applyAlignment="true" applyProtection="true">
      <alignment horizontal="general" vertical="bottom" textRotation="0" wrapText="false" indent="0" shrinkToFit="false"/>
      <protection locked="true" hidden="false"/>
    </xf>
    <xf numFmtId="168" fontId="13" fillId="0" borderId="22" xfId="0" applyFont="true" applyBorder="true" applyAlignment="true" applyProtection="true">
      <alignment horizontal="center" vertical="bottom" textRotation="0" wrapText="false" indent="0" shrinkToFit="false"/>
      <protection locked="true" hidden="false"/>
    </xf>
    <xf numFmtId="169" fontId="13" fillId="0" borderId="22" xfId="0" applyFont="true" applyBorder="true" applyAlignment="true" applyProtection="true">
      <alignment horizontal="general" vertical="bottom" textRotation="0" wrapText="false" indent="0" shrinkToFit="false"/>
      <protection locked="true" hidden="false"/>
    </xf>
    <xf numFmtId="164" fontId="11" fillId="0" borderId="10" xfId="0" applyFont="true" applyBorder="true" applyAlignment="true" applyProtection="true">
      <alignment horizontal="center" vertical="bottom" textRotation="0" wrapText="false" indent="0" shrinkToFit="false"/>
      <protection locked="true" hidden="false"/>
    </xf>
    <xf numFmtId="164" fontId="11" fillId="0" borderId="10" xfId="0" applyFont="true" applyBorder="true" applyAlignment="true" applyProtection="true">
      <alignment horizontal="general" vertical="bottom" textRotation="0" wrapText="false" indent="0" shrinkToFit="false"/>
      <protection locked="true" hidden="false"/>
    </xf>
    <xf numFmtId="168" fontId="11" fillId="0" borderId="10" xfId="0" applyFont="true" applyBorder="true" applyAlignment="true" applyProtection="true">
      <alignment horizontal="center" vertical="bottom" textRotation="0" wrapText="false" indent="0" shrinkToFit="false"/>
      <protection locked="true" hidden="false"/>
    </xf>
    <xf numFmtId="165" fontId="11" fillId="0" borderId="10" xfId="0" applyFont="true" applyBorder="true" applyAlignment="true" applyProtection="true">
      <alignment horizontal="general" vertical="bottom" textRotation="0" wrapText="false" indent="0" shrinkToFit="false"/>
      <protection locked="true" hidden="false"/>
    </xf>
    <xf numFmtId="164" fontId="13" fillId="0" borderId="23" xfId="0" applyFont="true" applyBorder="true" applyAlignment="true" applyProtection="true">
      <alignment horizontal="center" vertical="bottom" textRotation="0" wrapText="false" indent="0" shrinkToFit="false"/>
      <protection locked="true" hidden="false"/>
    </xf>
    <xf numFmtId="168" fontId="13" fillId="0" borderId="10" xfId="0" applyFont="true" applyBorder="true" applyAlignment="true" applyProtection="true">
      <alignment horizontal="center" vertical="bottom" textRotation="0" wrapText="false" indent="0" shrinkToFit="false"/>
      <protection locked="true" hidden="false"/>
    </xf>
    <xf numFmtId="164" fontId="13" fillId="0" borderId="11" xfId="0" applyFont="true" applyBorder="true" applyAlignment="true" applyProtection="true">
      <alignment horizontal="general" vertical="bottom" textRotation="0" wrapText="false" indent="0" shrinkToFit="false"/>
      <protection locked="true" hidden="false"/>
    </xf>
    <xf numFmtId="164" fontId="13" fillId="4" borderId="24" xfId="0" applyFont="true" applyBorder="true" applyAlignment="true" applyProtection="true">
      <alignment horizontal="center" vertical="bottom" textRotation="0" wrapText="false" indent="0" shrinkToFit="false"/>
      <protection locked="false" hidden="false"/>
    </xf>
    <xf numFmtId="164" fontId="13" fillId="4" borderId="22" xfId="0" applyFont="true" applyBorder="true" applyAlignment="true" applyProtection="true">
      <alignment horizontal="general" vertical="bottom" textRotation="0" wrapText="false" indent="0" shrinkToFit="false"/>
      <protection locked="false" hidden="false"/>
    </xf>
    <xf numFmtId="168" fontId="13" fillId="4" borderId="22" xfId="0" applyFont="true" applyBorder="true" applyAlignment="true" applyProtection="true">
      <alignment horizontal="center" vertical="bottom" textRotation="0" wrapText="false" indent="0" shrinkToFit="false"/>
      <protection locked="false" hidden="false"/>
    </xf>
    <xf numFmtId="165" fontId="13" fillId="4" borderId="22" xfId="0" applyFont="true" applyBorder="true" applyAlignment="true" applyProtection="true">
      <alignment horizontal="general" vertical="bottom" textRotation="0" wrapText="false" indent="0" shrinkToFit="false"/>
      <protection locked="false" hidden="false"/>
    </xf>
    <xf numFmtId="164" fontId="13" fillId="4" borderId="25" xfId="0" applyFont="true" applyBorder="true" applyAlignment="true" applyProtection="true">
      <alignment horizontal="general" vertical="bottom" textRotation="0" wrapText="false" indent="0" shrinkToFit="false"/>
      <protection locked="false" hidden="false"/>
    </xf>
    <xf numFmtId="164" fontId="13" fillId="4" borderId="20" xfId="0" applyFont="true" applyBorder="true" applyAlignment="true" applyProtection="true">
      <alignment horizontal="center" vertical="bottom" textRotation="0" wrapText="false" indent="0" shrinkToFit="false"/>
      <protection locked="false" hidden="false"/>
    </xf>
    <xf numFmtId="164" fontId="11" fillId="4" borderId="21" xfId="0" applyFont="true" applyBorder="true" applyAlignment="true" applyProtection="true">
      <alignment horizontal="general" vertical="bottom" textRotation="0" wrapText="false" indent="0" shrinkToFit="false"/>
      <protection locked="false" hidden="false"/>
    </xf>
    <xf numFmtId="168" fontId="11" fillId="4" borderId="22" xfId="0" applyFont="true" applyBorder="true" applyAlignment="true" applyProtection="true">
      <alignment horizontal="center" vertical="bottom" textRotation="0" wrapText="false" indent="0" shrinkToFit="false"/>
      <protection locked="false" hidden="false"/>
    </xf>
    <xf numFmtId="165" fontId="11" fillId="4" borderId="22" xfId="0" applyFont="true" applyBorder="true" applyAlignment="true" applyProtection="true">
      <alignment horizontal="general" vertical="bottom" textRotation="0" wrapText="false" indent="0" shrinkToFit="false"/>
      <protection locked="false" hidden="false"/>
    </xf>
    <xf numFmtId="168" fontId="13" fillId="0" borderId="0" xfId="0" applyFont="true" applyBorder="false" applyAlignment="true" applyProtection="true">
      <alignment horizontal="center" vertical="bottom" textRotation="0" wrapText="false" indent="0" shrinkToFit="false"/>
      <protection locked="true" hidden="false"/>
    </xf>
    <xf numFmtId="164" fontId="11" fillId="4" borderId="17" xfId="0" applyFont="true" applyBorder="true" applyAlignment="true" applyProtection="true">
      <alignment horizontal="center" vertical="bottom" textRotation="0" wrapText="false" indent="0" shrinkToFit="false"/>
      <protection locked="false" hidden="false"/>
    </xf>
    <xf numFmtId="164" fontId="11" fillId="4" borderId="18" xfId="0" applyFont="true" applyBorder="true" applyAlignment="true" applyProtection="true">
      <alignment horizontal="general" vertical="bottom" textRotation="0" wrapText="false" indent="0" shrinkToFit="false"/>
      <protection locked="false" hidden="false"/>
    </xf>
    <xf numFmtId="164" fontId="11" fillId="4" borderId="18" xfId="0" applyFont="true" applyBorder="true" applyAlignment="true" applyProtection="true">
      <alignment horizontal="center" vertical="bottom" textRotation="0" wrapText="false" indent="0" shrinkToFit="false"/>
      <protection locked="false" hidden="false"/>
    </xf>
    <xf numFmtId="165" fontId="11" fillId="4" borderId="18" xfId="0" applyFont="true" applyBorder="true" applyAlignment="true" applyProtection="true">
      <alignment horizontal="general" vertical="bottom" textRotation="0" wrapText="false" indent="0" shrinkToFit="false"/>
      <protection locked="false" hidden="false"/>
    </xf>
    <xf numFmtId="164" fontId="11" fillId="4" borderId="19" xfId="0" applyFont="true" applyBorder="true" applyAlignment="true" applyProtection="true">
      <alignment horizontal="general" vertical="bottom" textRotation="0" wrapText="false" indent="0" shrinkToFit="false"/>
      <protection locked="false" hidden="false"/>
    </xf>
    <xf numFmtId="164" fontId="11" fillId="4" borderId="10" xfId="0" applyFont="true" applyBorder="true" applyAlignment="true" applyProtection="true">
      <alignment horizontal="center" vertical="bottom" textRotation="0" wrapText="false" indent="0" shrinkToFit="false"/>
      <protection locked="false" hidden="false"/>
    </xf>
    <xf numFmtId="164" fontId="11" fillId="4" borderId="10" xfId="0" applyFont="true" applyBorder="true" applyAlignment="true" applyProtection="true">
      <alignment horizontal="general" vertical="bottom" textRotation="0" wrapText="false" indent="0" shrinkToFit="false"/>
      <protection locked="false" hidden="false"/>
    </xf>
    <xf numFmtId="168" fontId="11" fillId="4" borderId="10" xfId="0" applyFont="true" applyBorder="true" applyAlignment="true" applyProtection="true">
      <alignment horizontal="center" vertical="bottom" textRotation="0" wrapText="false" indent="0" shrinkToFit="false"/>
      <protection locked="false" hidden="false"/>
    </xf>
    <xf numFmtId="165" fontId="11" fillId="4" borderId="10" xfId="0" applyFont="true" applyBorder="true" applyAlignment="true" applyProtection="true">
      <alignment horizontal="general" vertical="bottom" textRotation="0" wrapText="false" indent="0" shrinkToFit="false"/>
      <protection locked="false" hidden="false"/>
    </xf>
    <xf numFmtId="164" fontId="13" fillId="4" borderId="10" xfId="0" applyFont="true" applyBorder="true" applyAlignment="true" applyProtection="true">
      <alignment horizontal="center" vertical="bottom" textRotation="0" wrapText="false" indent="0" shrinkToFit="false"/>
      <protection locked="false" hidden="false"/>
    </xf>
    <xf numFmtId="164" fontId="13" fillId="4" borderId="10" xfId="0" applyFont="true" applyBorder="true" applyAlignment="true" applyProtection="true">
      <alignment horizontal="general" vertical="bottom" textRotation="0" wrapText="false" indent="0" shrinkToFit="false"/>
      <protection locked="false" hidden="false"/>
    </xf>
    <xf numFmtId="168" fontId="13" fillId="4" borderId="10" xfId="0" applyFont="true" applyBorder="true" applyAlignment="true" applyProtection="true">
      <alignment horizontal="center" vertical="bottom" textRotation="0" wrapText="false" indent="0" shrinkToFit="false"/>
      <protection locked="false" hidden="false"/>
    </xf>
    <xf numFmtId="165" fontId="13" fillId="4" borderId="10" xfId="0" applyFont="true" applyBorder="true" applyAlignment="true" applyProtection="true">
      <alignment horizontal="general" vertical="bottom" textRotation="0" wrapText="false" indent="0" shrinkToFit="false"/>
      <protection locked="false" hidden="false"/>
    </xf>
    <xf numFmtId="164" fontId="13" fillId="4" borderId="12" xfId="0" applyFont="true" applyBorder="true" applyAlignment="true" applyProtection="true">
      <alignment horizontal="center" vertical="bottom" textRotation="0" wrapText="false" indent="0" shrinkToFit="false"/>
      <protection locked="false" hidden="false"/>
    </xf>
    <xf numFmtId="164" fontId="13" fillId="4" borderId="12" xfId="0" applyFont="true" applyBorder="true" applyAlignment="true" applyProtection="true">
      <alignment horizontal="general" vertical="bottom" textRotation="0" wrapText="false" indent="0" shrinkToFit="false"/>
      <protection locked="false" hidden="false"/>
    </xf>
    <xf numFmtId="168" fontId="13" fillId="4" borderId="12" xfId="0" applyFont="true" applyBorder="true" applyAlignment="true" applyProtection="true">
      <alignment horizontal="center" vertical="bottom" textRotation="0" wrapText="false" indent="0" shrinkToFit="false"/>
      <protection locked="false" hidden="false"/>
    </xf>
    <xf numFmtId="165" fontId="13" fillId="4" borderId="12" xfId="0" applyFont="true" applyBorder="true" applyAlignment="true" applyProtection="true">
      <alignment horizontal="general" vertical="bottom" textRotation="0" wrapText="false" indent="0" shrinkToFit="false"/>
      <protection locked="false" hidden="false"/>
    </xf>
    <xf numFmtId="164" fontId="13" fillId="4" borderId="22" xfId="0" applyFont="true" applyBorder="true" applyAlignment="true" applyProtection="true">
      <alignment horizontal="center" vertical="bottom" textRotation="0" wrapText="false" indent="0" shrinkToFit="false"/>
      <protection locked="false" hidden="false"/>
    </xf>
    <xf numFmtId="164" fontId="11" fillId="4" borderId="12" xfId="0" applyFont="true" applyBorder="true" applyAlignment="true" applyProtection="true">
      <alignment horizontal="center" vertical="bottom" textRotation="0" wrapText="false" indent="0" shrinkToFit="false"/>
      <protection locked="false" hidden="false"/>
    </xf>
    <xf numFmtId="164" fontId="11" fillId="4" borderId="12" xfId="0" applyFont="true" applyBorder="true" applyAlignment="true" applyProtection="true">
      <alignment horizontal="general" vertical="bottom" textRotation="0" wrapText="false" indent="0" shrinkToFit="false"/>
      <protection locked="false" hidden="false"/>
    </xf>
    <xf numFmtId="168" fontId="11" fillId="4" borderId="12" xfId="0" applyFont="true" applyBorder="true" applyAlignment="true" applyProtection="true">
      <alignment horizontal="center" vertical="bottom" textRotation="0" wrapText="false" indent="0" shrinkToFit="false"/>
      <protection locked="false" hidden="false"/>
    </xf>
    <xf numFmtId="165" fontId="11" fillId="4" borderId="12" xfId="0" applyFont="true" applyBorder="true" applyAlignment="true" applyProtection="true">
      <alignment horizontal="general" vertical="bottom" textRotation="0" wrapText="false" indent="0" shrinkToFit="false"/>
      <protection locked="false" hidden="false"/>
    </xf>
    <xf numFmtId="164" fontId="13" fillId="4" borderId="23" xfId="0" applyFont="true" applyBorder="true" applyAlignment="true" applyProtection="true">
      <alignment horizontal="center" vertical="bottom" textRotation="0" wrapText="false" indent="0" shrinkToFit="false"/>
      <protection locked="false" hidden="false"/>
    </xf>
    <xf numFmtId="164" fontId="13" fillId="4" borderId="23" xfId="0" applyFont="true" applyBorder="true" applyAlignment="true" applyProtection="true">
      <alignment horizontal="general" vertical="bottom" textRotation="0" wrapText="false" indent="0" shrinkToFit="false"/>
      <protection locked="false" hidden="false"/>
    </xf>
    <xf numFmtId="164" fontId="13" fillId="4" borderId="11" xfId="0" applyFont="true" applyBorder="true" applyAlignment="true" applyProtection="true">
      <alignment horizontal="general" vertical="bottom" textRotation="0" wrapText="false" indent="0" shrinkToFit="false"/>
      <protection locked="false" hidden="false"/>
    </xf>
    <xf numFmtId="164" fontId="13" fillId="4" borderId="24" xfId="0" applyFont="true" applyBorder="true" applyAlignment="true" applyProtection="true">
      <alignment horizontal="general" vertical="bottom" textRotation="0" wrapText="false" indent="0" shrinkToFit="false"/>
      <protection locked="false" hidden="false"/>
    </xf>
    <xf numFmtId="164" fontId="11" fillId="4" borderId="20" xfId="0" applyFont="true" applyBorder="true" applyAlignment="true" applyProtection="true">
      <alignment horizontal="center" vertical="bottom" textRotation="0" wrapText="false" indent="0" shrinkToFit="false"/>
      <protection locked="false" hidden="false"/>
    </xf>
    <xf numFmtId="168" fontId="11" fillId="4" borderId="19" xfId="0" applyFont="true" applyBorder="true" applyAlignment="true" applyProtection="true">
      <alignment horizontal="center" vertical="bottom" textRotation="0" wrapText="false" indent="0" shrinkToFit="false"/>
      <protection locked="false" hidden="false"/>
    </xf>
    <xf numFmtId="165" fontId="11" fillId="4" borderId="5" xfId="0" applyFont="true" applyBorder="true" applyAlignment="true" applyProtection="true">
      <alignment horizontal="general" vertical="bottom" textRotation="0" wrapText="false" indent="0" shrinkToFit="false"/>
      <protection locked="false" hidden="false"/>
    </xf>
    <xf numFmtId="164" fontId="11" fillId="4" borderId="6" xfId="0" applyFont="true" applyBorder="true" applyAlignment="true" applyProtection="true">
      <alignment horizontal="general" vertical="bottom" textRotation="0" wrapText="false" indent="0" shrinkToFit="false"/>
      <protection locked="false" hidden="false"/>
    </xf>
    <xf numFmtId="165" fontId="13" fillId="4" borderId="11" xfId="0" applyFont="true" applyBorder="true" applyAlignment="true" applyProtection="true">
      <alignment horizontal="general" vertical="bottom" textRotation="0" wrapText="false" indent="0" shrinkToFit="false"/>
      <protection locked="false" hidden="false"/>
    </xf>
    <xf numFmtId="164" fontId="13" fillId="4" borderId="13" xfId="0" applyFont="true" applyBorder="true" applyAlignment="true" applyProtection="true">
      <alignment horizontal="general" vertical="bottom" textRotation="0" wrapText="false" indent="0" shrinkToFit="false"/>
      <protection locked="false" hidden="false"/>
    </xf>
    <xf numFmtId="164" fontId="13" fillId="4" borderId="26" xfId="0" applyFont="true" applyBorder="true" applyAlignment="true" applyProtection="true">
      <alignment horizontal="center" vertical="bottom" textRotation="0" wrapText="false" indent="0" shrinkToFit="false"/>
      <protection locked="false" hidden="false"/>
    </xf>
    <xf numFmtId="165" fontId="13" fillId="4" borderId="13" xfId="0" applyFont="true" applyBorder="true" applyAlignment="true" applyProtection="true">
      <alignment horizontal="general" vertical="bottom" textRotation="0" wrapText="false" indent="0" shrinkToFit="false"/>
      <protection locked="false" hidden="false"/>
    </xf>
    <xf numFmtId="165" fontId="13" fillId="4" borderId="25" xfId="0" applyFont="true" applyBorder="true" applyAlignment="true" applyProtection="true">
      <alignment horizontal="general" vertical="bottom" textRotation="0" wrapText="false" indent="0" shrinkToFit="false"/>
      <protection locked="false" hidden="false"/>
    </xf>
    <xf numFmtId="168" fontId="13" fillId="4" borderId="23" xfId="0" applyFont="true" applyBorder="true" applyAlignment="true" applyProtection="true">
      <alignment horizontal="center" vertical="bottom" textRotation="0" wrapText="false" indent="0" shrinkToFit="false"/>
      <protection locked="false" hidden="false"/>
    </xf>
    <xf numFmtId="168" fontId="13" fillId="4" borderId="26" xfId="0" applyFont="true" applyBorder="true" applyAlignment="true" applyProtection="true">
      <alignment horizontal="center" vertical="bottom" textRotation="0" wrapText="false" indent="0" shrinkToFit="false"/>
      <protection locked="false" hidden="false"/>
    </xf>
    <xf numFmtId="168" fontId="13" fillId="4" borderId="24" xfId="0" applyFont="true" applyBorder="true" applyAlignment="true" applyProtection="true">
      <alignment horizontal="center" vertical="bottom" textRotation="0" wrapText="false" indent="0" shrinkToFit="false"/>
      <protection locked="false" hidden="false"/>
    </xf>
    <xf numFmtId="168" fontId="13" fillId="4" borderId="13" xfId="0" applyFont="true" applyBorder="true" applyAlignment="true" applyProtection="true">
      <alignment horizontal="center" vertical="bottom" textRotation="0" wrapText="false" indent="0" shrinkToFit="false"/>
      <protection locked="false" hidden="false"/>
    </xf>
    <xf numFmtId="165" fontId="13" fillId="4" borderId="26" xfId="0" applyFont="true" applyBorder="true" applyAlignment="true" applyProtection="true">
      <alignment horizontal="general" vertical="bottom" textRotation="0" wrapText="false" indent="0" shrinkToFit="false"/>
      <protection locked="false" hidden="false"/>
    </xf>
    <xf numFmtId="164" fontId="11" fillId="4" borderId="2" xfId="0" applyFont="true" applyBorder="true" applyAlignment="true" applyProtection="true">
      <alignment horizontal="center" vertical="bottom" textRotation="0" wrapText="false" indent="0" shrinkToFit="false"/>
      <protection locked="false" hidden="false"/>
    </xf>
    <xf numFmtId="164" fontId="11" fillId="4" borderId="5" xfId="0" applyFont="true" applyBorder="true" applyAlignment="true" applyProtection="true">
      <alignment horizontal="center" vertical="bottom" textRotation="0" wrapText="false" indent="0" shrinkToFit="false"/>
      <protection locked="false" hidden="false"/>
    </xf>
    <xf numFmtId="164" fontId="11" fillId="4" borderId="5" xfId="0" applyFont="true" applyBorder="true" applyAlignment="true" applyProtection="true">
      <alignment horizontal="general" vertical="bottom" textRotation="0" wrapText="false" indent="0" shrinkToFit="false"/>
      <protection locked="false" hidden="false"/>
    </xf>
    <xf numFmtId="168" fontId="11" fillId="4" borderId="5" xfId="0" applyFont="true" applyBorder="true" applyAlignment="true" applyProtection="true">
      <alignment horizontal="center" vertical="bottom" textRotation="0" wrapText="false" indent="0" shrinkToFit="false"/>
      <protection locked="false" hidden="false"/>
    </xf>
    <xf numFmtId="168" fontId="13" fillId="4" borderId="11" xfId="0" applyFont="true" applyBorder="true" applyAlignment="true" applyProtection="true">
      <alignment horizontal="center" vertical="bottom" textRotation="0" wrapText="false" indent="0" shrinkToFit="false"/>
      <protection locked="false" hidden="false"/>
    </xf>
    <xf numFmtId="168" fontId="13" fillId="4" borderId="25" xfId="0" applyFont="true" applyBorder="true" applyAlignment="true" applyProtection="true">
      <alignment horizontal="center" vertical="bottom" textRotation="0" wrapText="false" indent="0" shrinkToFit="false"/>
      <protection locked="false" hidden="false"/>
    </xf>
    <xf numFmtId="164" fontId="13" fillId="4" borderId="0" xfId="0" applyFont="true" applyBorder="false" applyAlignment="true" applyProtection="true">
      <alignment horizontal="general" vertical="bottom" textRotation="0" wrapText="false" indent="0" shrinkToFit="false"/>
      <protection locked="false" hidden="false"/>
    </xf>
    <xf numFmtId="164" fontId="13" fillId="4" borderId="27" xfId="0" applyFont="true" applyBorder="true" applyAlignment="true" applyProtection="true">
      <alignment horizontal="center" vertical="bottom" textRotation="0" wrapText="false" indent="0" shrinkToFit="false"/>
      <protection locked="false" hidden="false"/>
    </xf>
    <xf numFmtId="164" fontId="11" fillId="4" borderId="27" xfId="0" applyFont="true" applyBorder="true" applyAlignment="true" applyProtection="true">
      <alignment horizontal="general" vertical="bottom" textRotation="0" wrapText="false" indent="0" shrinkToFit="false"/>
      <protection locked="false" hidden="false"/>
    </xf>
    <xf numFmtId="165" fontId="11" fillId="4" borderId="27" xfId="0" applyFont="true" applyBorder="true" applyAlignment="true" applyProtection="true">
      <alignment horizontal="general" vertical="bottom" textRotation="0" wrapText="false" indent="0" shrinkToFit="false"/>
      <protection locked="false" hidden="false"/>
    </xf>
    <xf numFmtId="164" fontId="13" fillId="4" borderId="0" xfId="0" applyFont="true" applyBorder="false" applyAlignment="true" applyProtection="true">
      <alignment horizontal="center" vertical="bottom" textRotation="0" wrapText="false" indent="0" shrinkToFit="false"/>
      <protection locked="true" hidden="false"/>
    </xf>
    <xf numFmtId="164" fontId="11" fillId="4" borderId="0" xfId="0" applyFont="true" applyBorder="false" applyAlignment="true" applyProtection="true">
      <alignment horizontal="general" vertical="bottom" textRotation="0" wrapText="false" indent="0" shrinkToFit="false"/>
      <protection locked="true" hidden="false"/>
    </xf>
    <xf numFmtId="165" fontId="11" fillId="4" borderId="0" xfId="0" applyFont="true" applyBorder="false" applyAlignment="true" applyProtection="true">
      <alignment horizontal="general" vertical="bottom" textRotation="0" wrapText="false" indent="0" shrinkToFit="false"/>
      <protection locked="true" hidden="false"/>
    </xf>
    <xf numFmtId="164" fontId="13" fillId="4" borderId="0" xfId="0" applyFont="true" applyBorder="false" applyAlignment="true" applyProtection="true">
      <alignment horizontal="general" vertical="bottom" textRotation="0" wrapText="false" indent="0" shrinkToFit="false"/>
      <protection locked="true" hidden="false"/>
    </xf>
    <xf numFmtId="164" fontId="13" fillId="4" borderId="0" xfId="0" applyFont="true" applyBorder="false" applyAlignment="true" applyProtection="true">
      <alignment horizontal="center" vertical="bottom" textRotation="0" wrapText="false" indent="0" shrinkToFit="false"/>
      <protection locked="false" hidden="false"/>
    </xf>
    <xf numFmtId="164" fontId="11" fillId="4" borderId="0" xfId="0" applyFont="true" applyBorder="false" applyAlignment="true" applyProtection="true">
      <alignment horizontal="general" vertical="bottom" textRotation="0" wrapText="false" indent="0" shrinkToFit="false"/>
      <protection locked="false" hidden="false"/>
    </xf>
    <xf numFmtId="168" fontId="11" fillId="4" borderId="0" xfId="0" applyFont="true" applyBorder="false" applyAlignment="true" applyProtection="true">
      <alignment horizontal="center" vertical="bottom" textRotation="0" wrapText="false" indent="0" shrinkToFit="false"/>
      <protection locked="false" hidden="false"/>
    </xf>
    <xf numFmtId="165" fontId="11" fillId="4" borderId="0" xfId="0" applyFont="true" applyBorder="false" applyAlignment="true" applyProtection="true">
      <alignment horizontal="general" vertical="bottom" textRotation="0" wrapText="false" indent="0" shrinkToFit="false"/>
      <protection locked="false" hidden="false"/>
    </xf>
    <xf numFmtId="169" fontId="11" fillId="4" borderId="2" xfId="0" applyFont="true" applyBorder="true" applyAlignment="true" applyProtection="true">
      <alignment horizontal="center" vertical="bottom" textRotation="0" wrapText="false" indent="0" shrinkToFit="false"/>
      <protection locked="false" hidden="false"/>
    </xf>
    <xf numFmtId="165" fontId="15" fillId="4" borderId="2" xfId="0" applyFont="true" applyBorder="true" applyAlignment="true" applyProtection="true">
      <alignment horizontal="general" vertical="bottom" textRotation="0" wrapText="false" indent="0" shrinkToFit="false"/>
      <protection locked="false" hidden="false"/>
    </xf>
    <xf numFmtId="164" fontId="11" fillId="4" borderId="6" xfId="0" applyFont="true" applyBorder="true" applyAlignment="true" applyProtection="true">
      <alignment horizontal="center" vertical="bottom" textRotation="0" wrapText="false" indent="0" shrinkToFit="false"/>
      <protection locked="false" hidden="false"/>
    </xf>
    <xf numFmtId="168" fontId="11" fillId="4" borderId="6" xfId="0" applyFont="true" applyBorder="true" applyAlignment="true" applyProtection="true">
      <alignment horizontal="center" vertical="bottom" textRotation="0" wrapText="false" indent="0" shrinkToFit="false"/>
      <protection locked="false" hidden="false"/>
    </xf>
    <xf numFmtId="165" fontId="11" fillId="4" borderId="6" xfId="0" applyFont="true" applyBorder="true" applyAlignment="true" applyProtection="true">
      <alignment horizontal="general" vertical="bottom" textRotation="0" wrapText="false" indent="0" shrinkToFit="false"/>
      <protection locked="false" hidden="false"/>
    </xf>
    <xf numFmtId="164" fontId="13" fillId="4" borderId="1" xfId="0" applyFont="true" applyBorder="true" applyAlignment="true" applyProtection="true">
      <alignment horizontal="general" vertical="bottom" textRotation="0" wrapText="false" indent="0" shrinkToFit="false"/>
      <protection locked="false" hidden="false"/>
    </xf>
    <xf numFmtId="169" fontId="13" fillId="4" borderId="1" xfId="0" applyFont="true" applyBorder="true" applyAlignment="true" applyProtection="true">
      <alignment horizontal="general" vertical="bottom" textRotation="0" wrapText="false" indent="0" shrinkToFit="false"/>
      <protection locked="false" hidden="false"/>
    </xf>
    <xf numFmtId="164" fontId="11" fillId="4" borderId="28" xfId="0" applyFont="true" applyBorder="true" applyAlignment="true" applyProtection="true">
      <alignment horizontal="general" vertical="bottom" textRotation="0" wrapText="false" indent="0" shrinkToFit="false"/>
      <protection locked="false" hidden="false"/>
    </xf>
    <xf numFmtId="168" fontId="13" fillId="4" borderId="28" xfId="0" applyFont="true" applyBorder="true" applyAlignment="true" applyProtection="true">
      <alignment horizontal="center" vertical="bottom" textRotation="0" wrapText="false" indent="0" shrinkToFit="false"/>
      <protection locked="false" hidden="false"/>
    </xf>
    <xf numFmtId="165" fontId="11" fillId="4" borderId="28" xfId="0" applyFont="true" applyBorder="true" applyAlignment="true" applyProtection="true">
      <alignment horizontal="general" vertical="bottom" textRotation="0" wrapText="false" indent="0" shrinkToFit="false"/>
      <protection locked="false" hidden="false"/>
    </xf>
    <xf numFmtId="169" fontId="13" fillId="4" borderId="21" xfId="0" applyFont="true" applyBorder="true" applyAlignment="true" applyProtection="true">
      <alignment horizontal="general" vertical="bottom" textRotation="0" wrapText="false" indent="0" shrinkToFit="false"/>
      <protection locked="false" hidden="false"/>
    </xf>
    <xf numFmtId="168" fontId="13" fillId="4" borderId="0" xfId="0" applyFont="true" applyBorder="false" applyAlignment="true" applyProtection="true">
      <alignment horizontal="center" vertical="bottom" textRotation="0" wrapText="false" indent="0" shrinkToFit="false"/>
      <protection locked="false" hidden="false"/>
    </xf>
    <xf numFmtId="169" fontId="13" fillId="4" borderId="0" xfId="0" applyFont="true" applyBorder="false" applyAlignment="true" applyProtection="true">
      <alignment horizontal="general" vertical="bottom" textRotation="0" wrapText="false" indent="0" shrinkToFit="false"/>
      <protection locked="false" hidden="false"/>
    </xf>
    <xf numFmtId="164" fontId="11" fillId="4" borderId="7" xfId="0" applyFont="true" applyBorder="true" applyAlignment="true" applyProtection="true">
      <alignment horizontal="center" vertical="bottom" textRotation="0" wrapText="false" indent="0" shrinkToFit="false"/>
      <protection locked="false" hidden="false"/>
    </xf>
    <xf numFmtId="164" fontId="11" fillId="4" borderId="8" xfId="0" applyFont="true" applyBorder="true" applyAlignment="true" applyProtection="true">
      <alignment horizontal="general" vertical="bottom" textRotation="0" wrapText="false" indent="0" shrinkToFit="false"/>
      <protection locked="false" hidden="false"/>
    </xf>
    <xf numFmtId="168" fontId="11" fillId="4" borderId="9" xfId="0" applyFont="true" applyBorder="true" applyAlignment="true" applyProtection="true">
      <alignment horizontal="center" vertical="bottom" textRotation="0" wrapText="false" indent="0" shrinkToFit="false"/>
      <protection locked="false" hidden="false"/>
    </xf>
    <xf numFmtId="169" fontId="11" fillId="4" borderId="6" xfId="0" applyFont="true" applyBorder="true" applyAlignment="true" applyProtection="true">
      <alignment horizontal="general" vertical="bottom" textRotation="0" wrapText="false" indent="0" shrinkToFit="false"/>
      <protection locked="false" hidden="false"/>
    </xf>
    <xf numFmtId="169" fontId="13" fillId="0" borderId="0" xfId="0" applyFont="true" applyBorder="false" applyAlignment="true" applyProtection="true">
      <alignment horizontal="general" vertical="bottom" textRotation="0" wrapText="false" indent="0" shrinkToFit="false"/>
      <protection locked="true" hidden="false"/>
    </xf>
    <xf numFmtId="164" fontId="11" fillId="4" borderId="8" xfId="0" applyFont="true" applyBorder="true" applyAlignment="true" applyProtection="true">
      <alignment horizontal="center" vertical="bottom" textRotation="0" wrapText="false" indent="0" shrinkToFit="false"/>
      <protection locked="false" hidden="false"/>
    </xf>
    <xf numFmtId="165" fontId="11" fillId="4" borderId="8" xfId="0" applyFont="true" applyBorder="true" applyAlignment="true" applyProtection="true">
      <alignment horizontal="general" vertical="bottom" textRotation="0" wrapText="false" indent="0" shrinkToFit="false"/>
      <protection locked="false" hidden="false"/>
    </xf>
    <xf numFmtId="164" fontId="11" fillId="4" borderId="9" xfId="0" applyFont="true" applyBorder="true" applyAlignment="true" applyProtection="true">
      <alignment horizontal="general" vertical="bottom" textRotation="0" wrapText="false" indent="0" shrinkToFit="false"/>
      <protection locked="false" hidden="false"/>
    </xf>
    <xf numFmtId="164" fontId="13" fillId="4" borderId="10" xfId="0" applyFont="true" applyBorder="true" applyAlignment="true" applyProtection="true">
      <alignment horizontal="justify" vertical="center" textRotation="0" wrapText="false" indent="0" shrinkToFit="false"/>
      <protection locked="false" hidden="false"/>
    </xf>
    <xf numFmtId="164" fontId="16" fillId="4" borderId="12" xfId="0" applyFont="true" applyBorder="true" applyAlignment="true" applyProtection="true">
      <alignment horizontal="general" vertical="bottom" textRotation="0" wrapText="false" indent="0" shrinkToFit="false"/>
      <protection locked="false" hidden="false"/>
    </xf>
    <xf numFmtId="164" fontId="13" fillId="0" borderId="2" xfId="0" applyFont="true" applyBorder="true" applyAlignment="true" applyProtection="true">
      <alignment horizontal="center" vertical="bottom" textRotation="0" wrapText="false" indent="0" shrinkToFit="false"/>
      <protection locked="false" hidden="false"/>
    </xf>
    <xf numFmtId="164" fontId="13" fillId="0" borderId="2" xfId="0" applyFont="true" applyBorder="true" applyAlignment="true" applyProtection="true">
      <alignment horizontal="general" vertical="bottom" textRotation="0" wrapText="false" indent="0" shrinkToFit="false"/>
      <protection locked="false" hidden="false"/>
    </xf>
    <xf numFmtId="168" fontId="13" fillId="0" borderId="2" xfId="0" applyFont="true" applyBorder="true" applyAlignment="true" applyProtection="true">
      <alignment horizontal="center" vertical="bottom" textRotation="0" wrapText="false" indent="0" shrinkToFit="false"/>
      <protection locked="false" hidden="false"/>
    </xf>
    <xf numFmtId="165" fontId="13" fillId="0" borderId="2" xfId="0" applyFont="true" applyBorder="true" applyAlignment="true" applyProtection="true">
      <alignment horizontal="general" vertical="bottom" textRotation="0" wrapText="false" indent="0" shrinkToFit="false"/>
      <protection locked="false" hidden="false"/>
    </xf>
    <xf numFmtId="164" fontId="13" fillId="0" borderId="2" xfId="0" applyFont="true" applyBorder="true" applyAlignment="true" applyProtection="true">
      <alignment horizontal="left" vertical="bottom" textRotation="0" wrapText="false" indent="0" shrinkToFit="false"/>
      <protection locked="false" hidden="false"/>
    </xf>
    <xf numFmtId="164" fontId="17" fillId="0" borderId="0" xfId="0" applyFont="true" applyBorder="true" applyAlignment="true" applyProtection="true">
      <alignment horizontal="general" vertical="bottom" textRotation="0" wrapText="true" indent="0" shrinkToFit="false"/>
      <protection locked="true" hidden="false"/>
    </xf>
    <xf numFmtId="164" fontId="18" fillId="0" borderId="0" xfId="0" applyFont="true" applyBorder="true" applyAlignment="true" applyProtection="true">
      <alignment horizontal="justify" vertical="bottom" textRotation="0" wrapText="false" indent="0" shrinkToFit="false"/>
      <protection locked="false" hidden="false"/>
    </xf>
    <xf numFmtId="164" fontId="11" fillId="0" borderId="1" xfId="0" applyFont="true" applyBorder="true" applyAlignment="true" applyProtection="true">
      <alignment horizontal="justify" vertical="bottom"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false" hidden="false"/>
    </xf>
    <xf numFmtId="164" fontId="11" fillId="0" borderId="0" xfId="0" applyFont="true" applyBorder="true" applyAlignment="true" applyProtection="true">
      <alignment horizontal="center" vertical="bottom" textRotation="0" wrapText="false" indent="0" shrinkToFit="false"/>
      <protection locked="false" hidden="false"/>
    </xf>
    <xf numFmtId="164" fontId="12" fillId="3" borderId="0" xfId="0" applyFont="true" applyBorder="true" applyAlignment="true" applyProtection="true">
      <alignment horizontal="center" vertical="center" textRotation="0" wrapText="true" indent="0" shrinkToFit="false"/>
      <protection locked="false" hidden="false"/>
    </xf>
    <xf numFmtId="164" fontId="13" fillId="0" borderId="0" xfId="0" applyFont="true" applyBorder="false" applyAlignment="true" applyProtection="true">
      <alignment horizontal="center" vertical="bottom" textRotation="0" wrapText="false" indent="0" shrinkToFit="false"/>
      <protection locked="false" hidden="false"/>
    </xf>
    <xf numFmtId="164" fontId="11" fillId="0" borderId="6" xfId="0" applyFont="true" applyBorder="true" applyAlignment="true" applyProtection="true">
      <alignment horizontal="center" vertical="bottom" textRotation="0" wrapText="false" indent="0" shrinkToFit="false"/>
      <protection locked="false" hidden="false"/>
    </xf>
    <xf numFmtId="165" fontId="11" fillId="0" borderId="6" xfId="0" applyFont="true" applyBorder="true" applyAlignment="true" applyProtection="true">
      <alignment horizontal="general" vertical="bottom" textRotation="0" wrapText="false" indent="0" shrinkToFit="false"/>
      <protection locked="false" hidden="false"/>
    </xf>
    <xf numFmtId="164" fontId="11" fillId="0" borderId="5" xfId="0" applyFont="true" applyBorder="true" applyAlignment="true" applyProtection="true">
      <alignment horizontal="general" vertical="bottom" textRotation="0" wrapText="false" indent="0" shrinkToFit="false"/>
      <protection locked="false" hidden="false"/>
    </xf>
    <xf numFmtId="164" fontId="11" fillId="0" borderId="16" xfId="0" applyFont="true" applyBorder="true" applyAlignment="true" applyProtection="true">
      <alignment horizontal="general" vertical="bottom" textRotation="0" wrapText="false" indent="0" shrinkToFit="false"/>
      <protection locked="true" hidden="false"/>
    </xf>
    <xf numFmtId="164" fontId="13" fillId="0" borderId="22" xfId="0" applyFont="true" applyBorder="true" applyAlignment="true" applyProtection="true">
      <alignment horizontal="center" vertical="bottom" textRotation="0" wrapText="false" indent="0" shrinkToFit="false"/>
      <protection locked="true" hidden="false"/>
    </xf>
    <xf numFmtId="164" fontId="13" fillId="0" borderId="25" xfId="0" applyFont="true" applyBorder="true" applyAlignment="true" applyProtection="true">
      <alignment horizontal="center" vertical="bottom" textRotation="0" wrapText="false" indent="0" shrinkToFit="false"/>
      <protection locked="true" hidden="false"/>
    </xf>
    <xf numFmtId="165" fontId="13" fillId="0" borderId="22" xfId="0" applyFont="true" applyBorder="true" applyAlignment="true" applyProtection="true">
      <alignment horizontal="general" vertical="bottom" textRotation="0" wrapText="false" indent="0" shrinkToFit="false"/>
      <protection locked="true" hidden="false"/>
    </xf>
    <xf numFmtId="164" fontId="13" fillId="0" borderId="5" xfId="0" applyFont="true" applyBorder="true" applyAlignment="true" applyProtection="true">
      <alignment horizontal="center" vertical="bottom" textRotation="0" wrapText="false" indent="0" shrinkToFit="false"/>
      <protection locked="true" hidden="false"/>
    </xf>
    <xf numFmtId="164" fontId="13" fillId="0" borderId="5" xfId="0" applyFont="true" applyBorder="true" applyAlignment="true" applyProtection="true">
      <alignment horizontal="general" vertical="bottom" textRotation="0" wrapText="false" indent="0" shrinkToFit="false"/>
      <protection locked="true" hidden="false"/>
    </xf>
    <xf numFmtId="167" fontId="13" fillId="0" borderId="5" xfId="0" applyFont="true" applyBorder="true" applyAlignment="true" applyProtection="true">
      <alignment horizontal="center" vertical="bottom" textRotation="0" wrapText="false" indent="0" shrinkToFit="false"/>
      <protection locked="true" hidden="false"/>
    </xf>
    <xf numFmtId="165" fontId="13" fillId="0" borderId="5" xfId="0"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true" applyProtection="true">
      <alignment horizontal="general" vertical="bottom" textRotation="0" wrapText="false" indent="0" shrinkToFit="false"/>
      <protection locked="false" hidden="false"/>
    </xf>
    <xf numFmtId="164" fontId="13" fillId="0" borderId="16" xfId="0" applyFont="true" applyBorder="true" applyAlignment="true" applyProtection="true">
      <alignment horizontal="center" vertical="bottom" textRotation="0" wrapText="false" indent="0" shrinkToFit="false"/>
      <protection locked="true" hidden="false"/>
    </xf>
    <xf numFmtId="165" fontId="13" fillId="0" borderId="16"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center" vertical="bottom" textRotation="0" wrapText="false" indent="0" shrinkToFit="false"/>
      <protection locked="true" hidden="false"/>
    </xf>
    <xf numFmtId="165" fontId="11" fillId="0" borderId="9" xfId="0" applyFont="true" applyBorder="true" applyAlignment="true" applyProtection="true">
      <alignment horizontal="general" vertical="bottom" textRotation="0" wrapText="false" indent="0" shrinkToFit="false"/>
      <protection locked="true" hidden="false"/>
    </xf>
    <xf numFmtId="164" fontId="13" fillId="0" borderId="6" xfId="0" applyFont="true" applyBorder="true" applyAlignment="true" applyProtection="true">
      <alignment horizontal="general" vertical="bottom" textRotation="0" wrapText="false" indent="0" shrinkToFit="false"/>
      <protection locked="true" hidden="false"/>
    </xf>
    <xf numFmtId="167" fontId="9" fillId="0" borderId="0" xfId="0" applyFont="true" applyBorder="false" applyAlignment="true" applyProtection="true">
      <alignment horizontal="general" vertical="bottom" textRotation="0" wrapText="false" indent="0" shrinkToFit="false"/>
      <protection locked="false" hidden="false"/>
    </xf>
    <xf numFmtId="164" fontId="13" fillId="0" borderId="0" xfId="0" applyFont="true" applyBorder="false" applyAlignment="true" applyProtection="true">
      <alignment horizontal="general" vertical="bottom" textRotation="0" wrapText="false" indent="0" shrinkToFit="false"/>
      <protection locked="false" hidden="false"/>
    </xf>
    <xf numFmtId="165" fontId="13" fillId="0" borderId="0" xfId="0" applyFont="true" applyBorder="false" applyAlignment="true" applyProtection="true">
      <alignment horizontal="general" vertical="bottom" textRotation="0" wrapText="false" indent="0" shrinkToFit="false"/>
      <protection locked="false" hidden="false"/>
    </xf>
    <xf numFmtId="164" fontId="11" fillId="0" borderId="21" xfId="0" applyFont="true" applyBorder="true" applyAlignment="true" applyProtection="true">
      <alignment horizontal="general" vertical="bottom" textRotation="0" wrapText="false" indent="0" shrinkToFit="false"/>
      <protection locked="true" hidden="false"/>
    </xf>
    <xf numFmtId="168" fontId="11" fillId="0" borderId="22" xfId="0" applyFont="true" applyBorder="true" applyAlignment="true" applyProtection="true">
      <alignment horizontal="center" vertical="bottom" textRotation="0" wrapText="false" indent="0" shrinkToFit="false"/>
      <protection locked="true" hidden="false"/>
    </xf>
    <xf numFmtId="165" fontId="11" fillId="0" borderId="22" xfId="0" applyFont="true" applyBorder="true" applyAlignment="true" applyProtection="true">
      <alignment horizontal="general" vertical="bottom" textRotation="0" wrapText="false" indent="0" shrinkToFit="false"/>
      <protection locked="true" hidden="false"/>
    </xf>
    <xf numFmtId="168" fontId="13" fillId="0" borderId="0" xfId="0" applyFont="true" applyBorder="false" applyAlignment="true" applyProtection="true">
      <alignment horizontal="center" vertical="bottom" textRotation="0" wrapText="false" indent="0" shrinkToFit="false"/>
      <protection locked="false" hidden="false"/>
    </xf>
    <xf numFmtId="169" fontId="13" fillId="0" borderId="0" xfId="0" applyFont="true" applyBorder="false" applyAlignment="true" applyProtection="true">
      <alignment horizontal="general" vertical="bottom" textRotation="0" wrapText="false" indent="0" shrinkToFit="false"/>
      <protection locked="false" hidden="false"/>
    </xf>
    <xf numFmtId="164" fontId="11" fillId="0" borderId="2" xfId="0" applyFont="true" applyBorder="true" applyAlignment="true" applyProtection="true">
      <alignment horizontal="general" vertical="bottom" textRotation="0" wrapText="false" indent="0" shrinkToFit="false"/>
      <protection locked="false" hidden="false"/>
    </xf>
    <xf numFmtId="165" fontId="11" fillId="0" borderId="2" xfId="0" applyFont="true" applyBorder="true" applyAlignment="true" applyProtection="true">
      <alignment horizontal="general" vertical="bottom" textRotation="0" wrapText="false" indent="0" shrinkToFit="false"/>
      <protection locked="false" hidden="false"/>
    </xf>
    <xf numFmtId="164" fontId="9" fillId="0" borderId="0" xfId="0" applyFont="true" applyBorder="false" applyAlignment="true" applyProtection="true">
      <alignment horizontal="center" vertical="bottom" textRotation="0" wrapText="false" indent="0" shrinkToFit="false"/>
      <protection locked="false" hidden="false"/>
    </xf>
    <xf numFmtId="165" fontId="9" fillId="0" borderId="0" xfId="0" applyFont="true" applyBorder="false" applyAlignment="true" applyProtection="true">
      <alignment horizontal="general" vertical="bottom" textRotation="0" wrapText="false" indent="0" shrinkToFit="false"/>
      <protection locked="fals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5" fontId="11" fillId="0" borderId="0"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bottom" textRotation="0" wrapText="false" indent="0" shrinkToFit="false"/>
      <protection locked="false" hidden="false"/>
    </xf>
    <xf numFmtId="164" fontId="13" fillId="0" borderId="0" xfId="0" applyFont="true" applyBorder="true" applyAlignment="true" applyProtection="true">
      <alignment horizontal="general" vertical="bottom" textRotation="0" wrapText="false" indent="0" shrinkToFit="false"/>
      <protection locked="false" hidden="false"/>
    </xf>
    <xf numFmtId="168" fontId="13" fillId="0" borderId="0" xfId="0" applyFont="true" applyBorder="true" applyAlignment="true" applyProtection="true">
      <alignment horizontal="center" vertical="bottom" textRotation="0" wrapText="false" indent="0" shrinkToFit="false"/>
      <protection locked="false" hidden="false"/>
    </xf>
    <xf numFmtId="165" fontId="13" fillId="0" borderId="0" xfId="0" applyFont="true" applyBorder="true" applyAlignment="true" applyProtection="true">
      <alignment horizontal="general" vertical="bottom" textRotation="0" wrapText="false" indent="0" shrinkToFit="false"/>
      <protection locked="false" hidden="false"/>
    </xf>
    <xf numFmtId="164" fontId="11" fillId="0" borderId="0" xfId="0" applyFont="true" applyBorder="true" applyAlignment="true" applyProtection="true">
      <alignment horizontal="general" vertical="bottom" textRotation="0" wrapText="false" indent="0" shrinkToFit="false"/>
      <protection locked="false" hidden="false"/>
    </xf>
    <xf numFmtId="165" fontId="11" fillId="0" borderId="0" xfId="0" applyFont="true" applyBorder="true" applyAlignment="true" applyProtection="true">
      <alignment horizontal="general" vertical="bottom" textRotation="0" wrapText="false" indent="0" shrinkToFit="false"/>
      <protection locked="false" hidden="false"/>
    </xf>
    <xf numFmtId="168" fontId="11" fillId="0" borderId="2" xfId="0" applyFont="true" applyBorder="true" applyAlignment="true" applyProtection="true">
      <alignment horizontal="center" vertical="bottom" textRotation="0" wrapText="false" indent="0" shrinkToFit="false"/>
      <protection locked="false" hidden="false"/>
    </xf>
    <xf numFmtId="168" fontId="11" fillId="0" borderId="0" xfId="0" applyFont="true" applyBorder="true" applyAlignment="true" applyProtection="true">
      <alignment horizontal="center" vertical="bottom" textRotation="0" wrapText="false" indent="0" shrinkToFit="false"/>
      <protection locked="false" hidden="false"/>
    </xf>
    <xf numFmtId="169" fontId="11" fillId="0" borderId="2" xfId="0" applyFont="true" applyBorder="true" applyAlignment="true" applyProtection="true">
      <alignment horizontal="center" vertical="bottom" textRotation="0" wrapText="false" indent="0" shrinkToFit="false"/>
      <protection locked="false" hidden="false"/>
    </xf>
    <xf numFmtId="165" fontId="15" fillId="0" borderId="2" xfId="0" applyFont="true" applyBorder="true" applyAlignment="true" applyProtection="true">
      <alignment horizontal="general" vertical="bottom" textRotation="0" wrapText="false" indent="0" shrinkToFit="false"/>
      <protection locked="false" hidden="false"/>
    </xf>
    <xf numFmtId="165" fontId="0" fillId="0" borderId="0" xfId="0" applyFont="false" applyBorder="false" applyAlignment="true" applyProtection="true">
      <alignment horizontal="general" vertical="bottom" textRotation="0" wrapText="false" indent="0" shrinkToFit="false"/>
      <protection locked="false" hidden="false"/>
    </xf>
    <xf numFmtId="164" fontId="13" fillId="4" borderId="28" xfId="0" applyFont="true" applyBorder="true" applyAlignment="true" applyProtection="true">
      <alignment horizontal="general" vertical="bottom" textRotation="0" wrapText="false" indent="0" shrinkToFit="false"/>
      <protection locked="false" hidden="false"/>
    </xf>
    <xf numFmtId="164" fontId="13" fillId="4" borderId="0" xfId="0" applyFont="true" applyBorder="true" applyAlignment="true" applyProtection="true">
      <alignment horizontal="center" vertical="bottom" textRotation="0" wrapText="false" indent="0" shrinkToFit="false"/>
      <protection locked="false" hidden="false"/>
    </xf>
    <xf numFmtId="164" fontId="11" fillId="4" borderId="0" xfId="0" applyFont="true" applyBorder="true" applyAlignment="true" applyProtection="true">
      <alignment horizontal="general" vertical="bottom" textRotation="0" wrapText="false" indent="0" shrinkToFit="false"/>
      <protection locked="false" hidden="false"/>
    </xf>
    <xf numFmtId="168" fontId="13" fillId="4" borderId="0" xfId="0" applyFont="true" applyBorder="true" applyAlignment="true" applyProtection="true">
      <alignment horizontal="center" vertical="bottom" textRotation="0" wrapText="false" indent="0" shrinkToFit="false"/>
      <protection locked="false" hidden="false"/>
    </xf>
    <xf numFmtId="165" fontId="11" fillId="4" borderId="0" xfId="0" applyFont="true" applyBorder="true" applyAlignment="true" applyProtection="true">
      <alignment horizontal="general" vertical="bottom" textRotation="0" wrapText="false" indent="0" shrinkToFit="false"/>
      <protection locked="false" hidden="false"/>
    </xf>
    <xf numFmtId="169" fontId="13" fillId="4" borderId="0" xfId="0" applyFont="true" applyBorder="true" applyAlignment="true" applyProtection="true">
      <alignment horizontal="general" vertical="bottom" textRotation="0" wrapText="false" indent="0" shrinkToFit="false"/>
      <protection locked="false" hidden="false"/>
    </xf>
    <xf numFmtId="164" fontId="11" fillId="0" borderId="7" xfId="0" applyFont="true" applyBorder="true" applyAlignment="true" applyProtection="true">
      <alignment horizontal="center" vertical="bottom" textRotation="0" wrapText="false" indent="0" shrinkToFit="false"/>
      <protection locked="false" hidden="false"/>
    </xf>
    <xf numFmtId="164" fontId="11" fillId="0" borderId="8" xfId="0" applyFont="true" applyBorder="true" applyAlignment="true" applyProtection="true">
      <alignment horizontal="general" vertical="bottom" textRotation="0" wrapText="false" indent="0" shrinkToFit="false"/>
      <protection locked="false" hidden="false"/>
    </xf>
    <xf numFmtId="168" fontId="11" fillId="0" borderId="9" xfId="0" applyFont="true" applyBorder="true" applyAlignment="true" applyProtection="true">
      <alignment horizontal="center" vertical="bottom" textRotation="0" wrapText="false" indent="0" shrinkToFit="false"/>
      <protection locked="false" hidden="false"/>
    </xf>
    <xf numFmtId="169" fontId="11" fillId="0" borderId="6" xfId="0" applyFont="true" applyBorder="true" applyAlignment="true" applyProtection="true">
      <alignment horizontal="general" vertical="bottom" textRotation="0" wrapText="false" indent="0" shrinkToFit="false"/>
      <protection locked="false" hidden="false"/>
    </xf>
    <xf numFmtId="169" fontId="13" fillId="0" borderId="0" xfId="0" applyFont="true" applyBorder="true" applyAlignment="true" applyProtection="true">
      <alignment horizontal="general" vertical="bottom" textRotation="0" wrapText="false" indent="0" shrinkToFit="false"/>
      <protection locked="false" hidden="false"/>
    </xf>
    <xf numFmtId="164" fontId="11" fillId="0" borderId="17" xfId="0" applyFont="true" applyBorder="true" applyAlignment="true" applyProtection="true">
      <alignment horizontal="center" vertical="bottom" textRotation="0" wrapText="false" indent="0" shrinkToFit="false"/>
      <protection locked="false" hidden="false"/>
    </xf>
    <xf numFmtId="164" fontId="11" fillId="0" borderId="18" xfId="0" applyFont="true" applyBorder="true" applyAlignment="true" applyProtection="true">
      <alignment horizontal="general" vertical="bottom" textRotation="0" wrapText="false" indent="0" shrinkToFit="false"/>
      <protection locked="false" hidden="false"/>
    </xf>
    <xf numFmtId="164" fontId="11" fillId="0" borderId="8" xfId="0" applyFont="true" applyBorder="true" applyAlignment="true" applyProtection="true">
      <alignment horizontal="center" vertical="bottom" textRotation="0" wrapText="false" indent="0" shrinkToFit="false"/>
      <protection locked="false" hidden="false"/>
    </xf>
    <xf numFmtId="165" fontId="11" fillId="0" borderId="8" xfId="0" applyFont="true" applyBorder="true" applyAlignment="true" applyProtection="true">
      <alignment horizontal="general" vertical="bottom" textRotation="0" wrapText="false" indent="0" shrinkToFit="false"/>
      <protection locked="false" hidden="false"/>
    </xf>
    <xf numFmtId="164" fontId="11" fillId="0" borderId="9" xfId="0" applyFont="true" applyBorder="true" applyAlignment="true" applyProtection="true">
      <alignment horizontal="general" vertical="bottom" textRotation="0" wrapText="false" indent="0" shrinkToFit="false"/>
      <protection locked="false" hidden="false"/>
    </xf>
    <xf numFmtId="164" fontId="11" fillId="0" borderId="6" xfId="0" applyFont="true" applyBorder="true" applyAlignment="true" applyProtection="true">
      <alignment horizontal="general" vertical="bottom" textRotation="0" wrapText="false" indent="0" shrinkToFit="false"/>
      <protection locked="false" hidden="false"/>
    </xf>
    <xf numFmtId="168" fontId="11" fillId="0" borderId="6" xfId="0" applyFont="true" applyBorder="true" applyAlignment="true" applyProtection="true">
      <alignment horizontal="center" vertical="bottom" textRotation="0" wrapText="false" indent="0" shrinkToFit="false"/>
      <protection locked="false" hidden="false"/>
    </xf>
    <xf numFmtId="165" fontId="11" fillId="0" borderId="5" xfId="0" applyFont="true" applyBorder="true" applyAlignment="true" applyProtection="true">
      <alignment horizontal="general" vertical="bottom" textRotation="0" wrapText="false" indent="0" shrinkToFit="false"/>
      <protection locked="false" hidden="false"/>
    </xf>
    <xf numFmtId="164" fontId="13" fillId="0" borderId="22" xfId="0" applyFont="true" applyBorder="true" applyAlignment="true" applyProtection="true">
      <alignment horizontal="center" vertical="bottom" textRotation="0" wrapText="false" indent="0" shrinkToFit="false"/>
      <protection locked="false" hidden="false"/>
    </xf>
    <xf numFmtId="164" fontId="13" fillId="0" borderId="22" xfId="0" applyFont="true" applyBorder="true" applyAlignment="true" applyProtection="true">
      <alignment horizontal="general" vertical="bottom" textRotation="0" wrapText="false" indent="0" shrinkToFit="false"/>
      <protection locked="false" hidden="false"/>
    </xf>
    <xf numFmtId="168" fontId="13" fillId="0" borderId="22" xfId="0" applyFont="true" applyBorder="true" applyAlignment="true" applyProtection="true">
      <alignment horizontal="center" vertical="bottom" textRotation="0" wrapText="false" indent="0" shrinkToFit="false"/>
      <protection locked="false" hidden="false"/>
    </xf>
    <xf numFmtId="164" fontId="13" fillId="0" borderId="10" xfId="0" applyFont="true" applyBorder="true" applyAlignment="true" applyProtection="true">
      <alignment horizontal="justify" vertical="center" textRotation="0" wrapText="false" indent="0" shrinkToFit="false"/>
      <protection locked="false" hidden="false"/>
    </xf>
    <xf numFmtId="164" fontId="13" fillId="4" borderId="12" xfId="0" applyFont="true" applyBorder="true" applyAlignment="true" applyProtection="true">
      <alignment horizontal="left" vertical="bottom" textRotation="0" wrapText="false" indent="0" shrinkToFit="false"/>
      <protection locked="false" hidden="false"/>
    </xf>
    <xf numFmtId="164" fontId="13" fillId="0" borderId="2" xfId="0" applyFont="true" applyBorder="true" applyAlignment="true" applyProtection="true">
      <alignment horizontal="general" vertical="bottom" textRotation="0" wrapText="true" indent="0" shrinkToFit="false"/>
      <protection locked="false" hidden="false"/>
    </xf>
    <xf numFmtId="165" fontId="11" fillId="0" borderId="7" xfId="0" applyFont="true" applyBorder="true" applyAlignment="true" applyProtection="true">
      <alignment horizontal="general" vertical="bottom" textRotation="0" wrapText="false" indent="0" shrinkToFit="false"/>
      <protection locked="true" hidden="false"/>
    </xf>
    <xf numFmtId="168" fontId="19" fillId="0" borderId="0" xfId="0" applyFont="true" applyBorder="false" applyAlignment="true" applyProtection="true">
      <alignment horizontal="general" vertical="bottom" textRotation="0" wrapText="false" indent="0" shrinkToFit="false"/>
      <protection locked="false" hidden="false"/>
    </xf>
    <xf numFmtId="168" fontId="9" fillId="0" borderId="0" xfId="0" applyFont="true" applyBorder="false" applyAlignment="true" applyProtection="true">
      <alignment horizontal="general" vertical="bottom" textRotation="0" wrapText="false" indent="0" shrinkToFit="false"/>
      <protection locked="false" hidden="false"/>
    </xf>
    <xf numFmtId="164" fontId="13" fillId="5" borderId="2" xfId="0" applyFont="true" applyBorder="true" applyAlignment="true" applyProtection="true">
      <alignment horizontal="center" vertical="bottom" textRotation="0" wrapText="false" indent="0" shrinkToFit="false"/>
      <protection locked="true" hidden="false"/>
    </xf>
    <xf numFmtId="164" fontId="11" fillId="5" borderId="2" xfId="0" applyFont="true" applyBorder="true" applyAlignment="true" applyProtection="true">
      <alignment horizontal="general" vertical="bottom" textRotation="0" wrapText="false" indent="0" shrinkToFit="false"/>
      <protection locked="true" hidden="false"/>
    </xf>
    <xf numFmtId="168" fontId="11" fillId="5" borderId="2" xfId="0" applyFont="true" applyBorder="true" applyAlignment="true" applyProtection="true">
      <alignment horizontal="center" vertical="bottom" textRotation="0" wrapText="false" indent="0" shrinkToFit="false"/>
      <protection locked="true" hidden="false"/>
    </xf>
    <xf numFmtId="165" fontId="11" fillId="5" borderId="2" xfId="0" applyFont="true" applyBorder="true" applyAlignment="true" applyProtection="true">
      <alignment horizontal="general" vertical="bottom" textRotation="0" wrapText="false" indent="0" shrinkToFit="false"/>
      <protection locked="true" hidden="false"/>
    </xf>
    <xf numFmtId="164" fontId="13" fillId="5" borderId="2" xfId="0" applyFont="true" applyBorder="true" applyAlignment="true" applyProtection="true">
      <alignment horizontal="general" vertical="bottom" textRotation="0" wrapText="false" indent="0" shrinkToFit="false"/>
      <protection locked="true" hidden="false"/>
    </xf>
    <xf numFmtId="164" fontId="13" fillId="5" borderId="20" xfId="0" applyFont="true" applyBorder="true" applyAlignment="true" applyProtection="true">
      <alignment horizontal="center" vertical="bottom" textRotation="0" wrapText="false" indent="0" shrinkToFit="false"/>
      <protection locked="true" hidden="false"/>
    </xf>
    <xf numFmtId="164" fontId="11" fillId="5" borderId="21" xfId="0" applyFont="true" applyBorder="true" applyAlignment="true" applyProtection="true">
      <alignment horizontal="general" vertical="bottom" textRotation="0" wrapText="false" indent="0" shrinkToFit="false"/>
      <protection locked="true" hidden="false"/>
    </xf>
    <xf numFmtId="168" fontId="11" fillId="5" borderId="22" xfId="0" applyFont="true" applyBorder="true" applyAlignment="true" applyProtection="true">
      <alignment horizontal="center" vertical="bottom" textRotation="0" wrapText="false" indent="0" shrinkToFit="false"/>
      <protection locked="true" hidden="false"/>
    </xf>
    <xf numFmtId="165" fontId="11" fillId="5" borderId="22" xfId="0" applyFont="true" applyBorder="true" applyAlignment="true" applyProtection="true">
      <alignment horizontal="general" vertical="bottom" textRotation="0" wrapText="false" indent="0" shrinkToFit="false"/>
      <protection locked="true" hidden="false"/>
    </xf>
    <xf numFmtId="164" fontId="20" fillId="4" borderId="22"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justify" vertical="bottom" textRotation="0" wrapText="false" indent="0" shrinkToFit="false"/>
      <protection locked="false" hidden="false"/>
    </xf>
    <xf numFmtId="164" fontId="13" fillId="0" borderId="2" xfId="0" applyFont="true" applyBorder="true" applyAlignment="true" applyProtection="true">
      <alignment horizontal="general" vertical="bottom" textRotation="0" wrapText="true" indent="0" shrinkToFit="false"/>
      <protection locked="true" hidden="false"/>
    </xf>
    <xf numFmtId="164" fontId="13" fillId="4" borderId="2" xfId="0" applyFont="true" applyBorder="true" applyAlignment="true" applyProtection="true">
      <alignment horizontal="center" vertical="bottom" textRotation="0" wrapText="false" indent="0" shrinkToFit="false"/>
      <protection locked="true" hidden="false"/>
    </xf>
    <xf numFmtId="164" fontId="13" fillId="4" borderId="20" xfId="0" applyFont="true" applyBorder="true" applyAlignment="true" applyProtection="true">
      <alignment horizontal="center" vertical="bottom" textRotation="0" wrapText="false" indent="0" shrinkToFit="false"/>
      <protection locked="true" hidden="false"/>
    </xf>
    <xf numFmtId="164" fontId="13" fillId="6" borderId="2" xfId="0" applyFont="true" applyBorder="true" applyAlignment="true" applyProtection="true">
      <alignment horizontal="center" vertical="bottom" textRotation="0" wrapText="false" indent="0" shrinkToFit="false"/>
      <protection locked="false" hidden="false"/>
    </xf>
    <xf numFmtId="168" fontId="13" fillId="4" borderId="27" xfId="0" applyFont="true" applyBorder="true" applyAlignment="true" applyProtection="true">
      <alignment horizontal="center" vertical="bottom" textRotation="0" wrapText="false" indent="0" shrinkToFit="false"/>
      <protection locked="false" hidden="false"/>
    </xf>
    <xf numFmtId="164" fontId="11" fillId="0" borderId="5" xfId="0" applyFont="true" applyBorder="true" applyAlignment="true" applyProtection="true">
      <alignment horizontal="general" vertical="bottom" textRotation="0" wrapText="true" indent="0" shrinkToFit="false"/>
      <protection locked="true" hidden="false"/>
    </xf>
    <xf numFmtId="164" fontId="13" fillId="0" borderId="23" xfId="0" applyFont="true" applyBorder="true" applyAlignment="true" applyProtection="true">
      <alignment horizontal="center" vertical="bottom" textRotation="0" wrapText="false" indent="0" shrinkToFit="false"/>
      <protection locked="false" hidden="false"/>
    </xf>
    <xf numFmtId="164" fontId="13" fillId="0" borderId="24" xfId="0" applyFont="true" applyBorder="true" applyAlignment="true" applyProtection="true">
      <alignment horizontal="center" vertical="bottom" textRotation="0" wrapText="false" indent="0" shrinkToFit="false"/>
      <protection locked="false" hidden="false"/>
    </xf>
    <xf numFmtId="164" fontId="13" fillId="0" borderId="20" xfId="0" applyFont="true" applyBorder="true" applyAlignment="true" applyProtection="true">
      <alignment horizontal="center" vertical="bottom" textRotation="0" wrapText="false" indent="0" shrinkToFit="false"/>
      <protection locked="false" hidden="false"/>
    </xf>
    <xf numFmtId="164" fontId="13" fillId="0" borderId="26" xfId="0" applyFont="true" applyBorder="true" applyAlignment="true" applyProtection="true">
      <alignment horizontal="center" vertical="bottom" textRotation="0" wrapText="false" indent="0" shrinkToFit="false"/>
      <protection locked="true" hidden="false"/>
    </xf>
    <xf numFmtId="164" fontId="9" fillId="4" borderId="0" xfId="0" applyFont="true" applyBorder="false" applyAlignment="true" applyProtection="true">
      <alignment horizontal="general" vertical="bottom" textRotation="0" wrapText="false" indent="0" shrinkToFit="false"/>
      <protection locked="false" hidden="false"/>
    </xf>
    <xf numFmtId="164" fontId="13" fillId="0" borderId="7" xfId="0" applyFont="true" applyBorder="true" applyAlignment="true" applyProtection="true">
      <alignment horizontal="center" vertical="bottom" textRotation="0" wrapText="false" indent="0" shrinkToFit="false"/>
      <protection locked="false" hidden="false"/>
    </xf>
    <xf numFmtId="164" fontId="11" fillId="0" borderId="9" xfId="0" applyFont="true" applyBorder="true" applyAlignment="true" applyProtection="true">
      <alignment horizontal="center" vertical="bottom" textRotation="0" wrapText="false" indent="0" shrinkToFit="false"/>
      <protection locked="false" hidden="false"/>
    </xf>
    <xf numFmtId="165" fontId="11" fillId="0" borderId="7" xfId="0" applyFont="true" applyBorder="true" applyAlignment="true" applyProtection="true">
      <alignment horizontal="general" vertical="bottom" textRotation="0" wrapText="false" indent="0" shrinkToFit="false"/>
      <protection locked="false" hidden="false"/>
    </xf>
    <xf numFmtId="164" fontId="11" fillId="0" borderId="29" xfId="0" applyFont="true" applyBorder="true" applyAlignment="true" applyProtection="true">
      <alignment horizontal="center" vertical="bottom" textRotation="0" wrapText="false" indent="0" shrinkToFit="false"/>
      <protection locked="true" hidden="false"/>
    </xf>
    <xf numFmtId="165" fontId="11" fillId="0" borderId="29" xfId="0" applyFont="true" applyBorder="true" applyAlignment="true" applyProtection="true">
      <alignment horizontal="general" vertical="bottom" textRotation="0" wrapText="fals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false" hidden="false"/>
    </xf>
    <xf numFmtId="164" fontId="22" fillId="0" borderId="2" xfId="0" applyFont="true" applyBorder="true" applyAlignment="true" applyProtection="true">
      <alignment horizontal="general" vertical="bottom" textRotation="0" wrapText="false" indent="0" shrinkToFit="false"/>
      <protection locked="true" hidden="false"/>
    </xf>
    <xf numFmtId="165" fontId="13" fillId="0" borderId="22" xfId="0" applyFont="true" applyBorder="true" applyAlignment="true" applyProtection="true">
      <alignment horizontal="general" vertical="bottom" textRotation="0" wrapText="false" indent="0" shrinkToFit="false"/>
      <protection locked="false" hidden="false"/>
    </xf>
    <xf numFmtId="164" fontId="11" fillId="0" borderId="0" xfId="0" applyFont="true" applyBorder="false" applyAlignment="true" applyProtection="true">
      <alignment horizontal="general" vertical="bottom" textRotation="0" wrapText="false" indent="0" shrinkToFit="false"/>
      <protection locked="false" hidden="false"/>
    </xf>
    <xf numFmtId="168" fontId="11" fillId="0" borderId="0" xfId="0" applyFont="true" applyBorder="false" applyAlignment="true" applyProtection="true">
      <alignment horizontal="center" vertical="bottom" textRotation="0" wrapText="false" indent="0" shrinkToFit="false"/>
      <protection locked="false" hidden="false"/>
    </xf>
    <xf numFmtId="165" fontId="11" fillId="0" borderId="0" xfId="0" applyFont="true" applyBorder="false" applyAlignment="true" applyProtection="true">
      <alignment horizontal="general" vertical="bottom" textRotation="0" wrapText="false" indent="0" shrinkToFit="false"/>
      <protection locked="false" hidden="false"/>
    </xf>
    <xf numFmtId="170" fontId="0" fillId="0" borderId="0" xfId="0" applyFont="false" applyBorder="false" applyAlignment="true" applyProtection="true">
      <alignment horizontal="general" vertical="bottom" textRotation="0" wrapText="false" indent="0" shrinkToFit="false"/>
      <protection locked="false" hidden="false"/>
    </xf>
    <xf numFmtId="164" fontId="13" fillId="0" borderId="7" xfId="0" applyFont="true" applyBorder="true" applyAlignment="true" applyProtection="true">
      <alignment horizontal="center" vertical="bottom" textRotation="0" wrapText="false" indent="0" shrinkToFit="false"/>
      <protection locked="true" hidden="false"/>
    </xf>
    <xf numFmtId="171" fontId="9" fillId="0" borderId="0" xfId="0" applyFont="true" applyBorder="false" applyAlignment="true" applyProtection="true">
      <alignment horizontal="general" vertical="bottom" textRotation="0" wrapText="false" indent="0" shrinkToFit="false"/>
      <protection locked="false" hidden="false"/>
    </xf>
    <xf numFmtId="164" fontId="11" fillId="0" borderId="2" xfId="0" applyFont="true" applyBorder="true" applyAlignment="true" applyProtection="true">
      <alignment horizontal="center" vertical="bottom" textRotation="0" wrapText="false" indent="0" shrinkToFit="false"/>
      <protection locked="false" hidden="false"/>
    </xf>
    <xf numFmtId="164" fontId="13" fillId="0" borderId="27" xfId="0" applyFont="true" applyBorder="true" applyAlignment="true" applyProtection="true">
      <alignment horizontal="center" vertical="bottom" textRotation="0" wrapText="false" indent="0" shrinkToFit="false"/>
      <protection locked="false" hidden="false"/>
    </xf>
    <xf numFmtId="164" fontId="11" fillId="0" borderId="27" xfId="0" applyFont="true" applyBorder="true" applyAlignment="true" applyProtection="true">
      <alignment horizontal="general" vertical="bottom" textRotation="0" wrapText="false" indent="0" shrinkToFit="false"/>
      <protection locked="false" hidden="false"/>
    </xf>
    <xf numFmtId="165" fontId="11" fillId="0" borderId="27" xfId="0" applyFont="true" applyBorder="true" applyAlignment="true" applyProtection="true">
      <alignment horizontal="general" vertical="bottom" textRotation="0" wrapText="false" indent="0" shrinkToFit="false"/>
      <protection locked="false" hidden="false"/>
    </xf>
    <xf numFmtId="164" fontId="11" fillId="0" borderId="20" xfId="0" applyFont="true" applyBorder="true" applyAlignment="true" applyProtection="true">
      <alignment horizontal="center" vertical="bottom" textRotation="0" wrapText="false" indent="0" shrinkToFit="false"/>
      <protection locked="false" hidden="false"/>
    </xf>
    <xf numFmtId="164" fontId="11" fillId="0" borderId="21" xfId="0" applyFont="true" applyBorder="true" applyAlignment="true" applyProtection="true">
      <alignment horizontal="general" vertical="bottom" textRotation="0" wrapText="false" indent="0" shrinkToFit="false"/>
      <protection locked="false" hidden="false"/>
    </xf>
    <xf numFmtId="168" fontId="11" fillId="0" borderId="22" xfId="0" applyFont="true" applyBorder="true" applyAlignment="true" applyProtection="true">
      <alignment horizontal="center" vertical="bottom" textRotation="0" wrapText="false" indent="0" shrinkToFit="false"/>
      <protection locked="false" hidden="false"/>
    </xf>
    <xf numFmtId="165" fontId="11" fillId="0" borderId="22" xfId="0" applyFont="true" applyBorder="true" applyAlignment="true" applyProtection="true">
      <alignment horizontal="general" vertical="bottom" textRotation="0" wrapText="false" indent="0" shrinkToFit="false"/>
      <protection locked="false" hidden="false"/>
    </xf>
    <xf numFmtId="165" fontId="13" fillId="7" borderId="2" xfId="0" applyFont="true" applyBorder="true" applyAlignment="true" applyProtection="true">
      <alignment horizontal="general" vertical="bottom" textRotation="0" wrapText="false" indent="0" shrinkToFit="false"/>
      <protection locked="true" hidden="false"/>
    </xf>
    <xf numFmtId="164" fontId="13" fillId="0" borderId="17" xfId="0" applyFont="true" applyBorder="true" applyAlignment="true" applyProtection="true">
      <alignment horizontal="center" vertical="bottom" textRotation="0" wrapText="false" indent="0" shrinkToFit="false"/>
      <protection locked="true" hidden="false"/>
    </xf>
    <xf numFmtId="164" fontId="13" fillId="0" borderId="26" xfId="0" applyFont="true" applyBorder="true" applyAlignment="true" applyProtection="true">
      <alignment horizontal="center" vertical="bottom" textRotation="0" wrapText="false" indent="0" shrinkToFit="false"/>
      <protection locked="false" hidden="false"/>
    </xf>
    <xf numFmtId="168" fontId="13" fillId="0" borderId="10" xfId="0" applyFont="true" applyBorder="true" applyAlignment="true" applyProtection="true">
      <alignment horizontal="center" vertical="bottom" textRotation="0" wrapText="false" indent="0" shrinkToFit="false"/>
      <protection locked="false" hidden="false"/>
    </xf>
    <xf numFmtId="165" fontId="13" fillId="0" borderId="1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A933"/>
      <rgbColor rgb="FF000080"/>
      <rgbColor rgb="FF808000"/>
      <rgbColor rgb="FF800080"/>
      <rgbColor rgb="FF008080"/>
      <rgbColor rgb="FFAFABAB"/>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FF6600"/>
      <rgbColor rgb="FF666699"/>
      <rgbColor rgb="FFA6A6A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worksheet" Target="worksheets/sheet43.xml"/><Relationship Id="rId45" Type="http://schemas.openxmlformats.org/officeDocument/2006/relationships/worksheet" Target="worksheets/sheet44.xml"/><Relationship Id="rId46" Type="http://schemas.openxmlformats.org/officeDocument/2006/relationships/worksheet" Target="worksheets/sheet45.xml"/><Relationship Id="rId47" Type="http://schemas.openxmlformats.org/officeDocument/2006/relationships/worksheet" Target="worksheets/sheet46.xml"/><Relationship Id="rId48" Type="http://schemas.openxmlformats.org/officeDocument/2006/relationships/worksheet" Target="worksheets/sheet47.xml"/><Relationship Id="rId49" Type="http://schemas.openxmlformats.org/officeDocument/2006/relationships/worksheet" Target="worksheets/sheet48.xml"/><Relationship Id="rId50" Type="http://schemas.openxmlformats.org/officeDocument/2006/relationships/worksheet" Target="worksheets/sheet49.xml"/><Relationship Id="rId51" Type="http://schemas.openxmlformats.org/officeDocument/2006/relationships/worksheet" Target="worksheets/sheet50.xml"/><Relationship Id="rId52" Type="http://schemas.openxmlformats.org/officeDocument/2006/relationships/worksheet" Target="worksheets/sheet51.xml"/><Relationship Id="rId53" Type="http://schemas.openxmlformats.org/officeDocument/2006/relationships/worksheet" Target="worksheets/sheet52.xml"/><Relationship Id="rId54" Type="http://schemas.openxmlformats.org/officeDocument/2006/relationships/worksheet" Target="worksheets/sheet53.xml"/><Relationship Id="rId55" Type="http://schemas.openxmlformats.org/officeDocument/2006/relationships/worksheet" Target="worksheets/sheet54.xml"/><Relationship Id="rId56" Type="http://schemas.openxmlformats.org/officeDocument/2006/relationships/worksheet" Target="worksheets/sheet55.xml"/><Relationship Id="rId57" Type="http://schemas.openxmlformats.org/officeDocument/2006/relationships/worksheet" Target="worksheets/sheet56.xml"/><Relationship Id="rId58" Type="http://schemas.openxmlformats.org/officeDocument/2006/relationships/worksheet" Target="worksheets/sheet57.xml"/><Relationship Id="rId59" Type="http://schemas.openxmlformats.org/officeDocument/2006/relationships/worksheet" Target="worksheets/sheet58.xml"/><Relationship Id="rId60" Type="http://schemas.openxmlformats.org/officeDocument/2006/relationships/worksheet" Target="worksheets/sheet59.xml"/><Relationship Id="rId61" Type="http://schemas.openxmlformats.org/officeDocument/2006/relationships/worksheet" Target="worksheets/sheet60.xml"/><Relationship Id="rId62" Type="http://schemas.openxmlformats.org/officeDocument/2006/relationships/worksheet" Target="worksheets/sheet61.xml"/><Relationship Id="rId63" Type="http://schemas.openxmlformats.org/officeDocument/2006/relationships/worksheet" Target="worksheets/sheet62.xml"/><Relationship Id="rId64" Type="http://schemas.openxmlformats.org/officeDocument/2006/relationships/worksheet" Target="worksheets/sheet63.xml"/><Relationship Id="rId65" Type="http://schemas.openxmlformats.org/officeDocument/2006/relationships/worksheet" Target="worksheets/sheet64.xml"/><Relationship Id="rId66" Type="http://schemas.openxmlformats.org/officeDocument/2006/relationships/worksheet" Target="worksheets/sheet65.xml"/><Relationship Id="rId67" Type="http://schemas.openxmlformats.org/officeDocument/2006/relationships/worksheet" Target="worksheets/sheet66.xml"/><Relationship Id="rId68" Type="http://schemas.openxmlformats.org/officeDocument/2006/relationships/worksheet" Target="worksheets/sheet67.xml"/><Relationship Id="rId69" Type="http://schemas.openxmlformats.org/officeDocument/2006/relationships/worksheet" Target="worksheets/sheet68.xml"/><Relationship Id="rId70" Type="http://schemas.openxmlformats.org/officeDocument/2006/relationships/worksheet" Target="worksheets/sheet69.xml"/><Relationship Id="rId71" Type="http://schemas.openxmlformats.org/officeDocument/2006/relationships/worksheet" Target="worksheets/sheet70.xml"/><Relationship Id="rId72" Type="http://schemas.openxmlformats.org/officeDocument/2006/relationships/worksheet" Target="worksheets/sheet71.xml"/><Relationship Id="rId73" Type="http://schemas.openxmlformats.org/officeDocument/2006/relationships/worksheet" Target="worksheets/sheet72.xml"/><Relationship Id="rId74" Type="http://schemas.openxmlformats.org/officeDocument/2006/relationships/worksheet" Target="worksheets/sheet73.xml"/><Relationship Id="rId75" Type="http://schemas.openxmlformats.org/officeDocument/2006/relationships/worksheet" Target="worksheets/sheet74.xml"/><Relationship Id="rId76" Type="http://schemas.openxmlformats.org/officeDocument/2006/relationships/worksheet" Target="worksheets/sheet75.xml"/><Relationship Id="rId77" Type="http://schemas.openxmlformats.org/officeDocument/2006/relationships/worksheet" Target="worksheets/sheet76.xml"/><Relationship Id="rId78" Type="http://schemas.openxmlformats.org/officeDocument/2006/relationships/worksheet" Target="worksheets/sheet77.xml"/><Relationship Id="rId79" Type="http://schemas.openxmlformats.org/officeDocument/2006/relationships/worksheet" Target="worksheets/sheet78.xml"/><Relationship Id="rId80" Type="http://schemas.openxmlformats.org/officeDocument/2006/relationships/worksheet" Target="worksheets/sheet79.xml"/><Relationship Id="rId81" Type="http://schemas.openxmlformats.org/officeDocument/2006/relationships/worksheet" Target="worksheets/sheet80.xml"/><Relationship Id="rId82" Type="http://schemas.openxmlformats.org/officeDocument/2006/relationships/worksheet" Target="worksheets/sheet81.xml"/><Relationship Id="rId83" Type="http://schemas.openxmlformats.org/officeDocument/2006/relationships/worksheet" Target="worksheets/sheet82.xml"/><Relationship Id="rId84" Type="http://schemas.openxmlformats.org/officeDocument/2006/relationships/worksheet" Target="worksheets/sheet83.xml"/><Relationship Id="rId85" Type="http://schemas.openxmlformats.org/officeDocument/2006/relationships/worksheet" Target="worksheets/sheet84.xml"/><Relationship Id="rId86" Type="http://schemas.openxmlformats.org/officeDocument/2006/relationships/worksheet" Target="worksheets/sheet85.xml"/><Relationship Id="rId87" Type="http://schemas.openxmlformats.org/officeDocument/2006/relationships/worksheet" Target="worksheets/sheet86.xml"/><Relationship Id="rId88" Type="http://schemas.openxmlformats.org/officeDocument/2006/relationships/worksheet" Target="worksheets/sheet87.xml"/><Relationship Id="rId89" Type="http://schemas.openxmlformats.org/officeDocument/2006/relationships/worksheet" Target="worksheets/sheet88.xml"/><Relationship Id="rId90" Type="http://schemas.openxmlformats.org/officeDocument/2006/relationships/worksheet" Target="worksheets/sheet89.xml"/><Relationship Id="rId91" Type="http://schemas.openxmlformats.org/officeDocument/2006/relationships/worksheet" Target="worksheets/sheet90.xml"/><Relationship Id="rId92" Type="http://schemas.openxmlformats.org/officeDocument/2006/relationships/worksheet" Target="worksheets/sheet91.xml"/><Relationship Id="rId93" Type="http://schemas.openxmlformats.org/officeDocument/2006/relationships/worksheet" Target="worksheets/sheet92.xml"/><Relationship Id="rId94" Type="http://schemas.openxmlformats.org/officeDocument/2006/relationships/worksheet" Target="worksheets/sheet93.xml"/><Relationship Id="rId95" Type="http://schemas.openxmlformats.org/officeDocument/2006/relationships/worksheet" Target="worksheets/sheet94.xml"/><Relationship Id="rId96" Type="http://schemas.openxmlformats.org/officeDocument/2006/relationships/worksheet" Target="worksheets/sheet95.xml"/><Relationship Id="rId97" Type="http://schemas.openxmlformats.org/officeDocument/2006/relationships/worksheet" Target="worksheets/sheet96.xml"/><Relationship Id="rId98" Type="http://schemas.openxmlformats.org/officeDocument/2006/relationships/worksheet" Target="worksheets/sheet97.xml"/><Relationship Id="rId99" Type="http://schemas.openxmlformats.org/officeDocument/2006/relationships/worksheet" Target="worksheets/sheet98.xml"/><Relationship Id="rId100" Type="http://schemas.openxmlformats.org/officeDocument/2006/relationships/worksheet" Target="worksheets/sheet99.xml"/><Relationship Id="rId101" Type="http://schemas.openxmlformats.org/officeDocument/2006/relationships/worksheet" Target="worksheets/sheet100.xml"/><Relationship Id="rId102" Type="http://schemas.openxmlformats.org/officeDocument/2006/relationships/worksheet" Target="worksheets/sheet101.xml"/><Relationship Id="rId103" Type="http://schemas.openxmlformats.org/officeDocument/2006/relationships/worksheet" Target="worksheets/sheet102.xml"/><Relationship Id="rId104" Type="http://schemas.openxmlformats.org/officeDocument/2006/relationships/worksheet" Target="worksheets/sheet103.xml"/><Relationship Id="rId105" Type="http://schemas.openxmlformats.org/officeDocument/2006/relationships/worksheet" Target="worksheets/sheet104.xml"/><Relationship Id="rId106" Type="http://schemas.openxmlformats.org/officeDocument/2006/relationships/worksheet" Target="worksheets/sheet105.xml"/><Relationship Id="rId107" Type="http://schemas.openxmlformats.org/officeDocument/2006/relationships/worksheet" Target="worksheets/sheet106.xml"/><Relationship Id="rId108" Type="http://schemas.openxmlformats.org/officeDocument/2006/relationships/worksheet" Target="worksheets/sheet107.xml"/><Relationship Id="rId109" Type="http://schemas.openxmlformats.org/officeDocument/2006/relationships/worksheet" Target="worksheets/sheet108.xml"/><Relationship Id="rId110" Type="http://schemas.openxmlformats.org/officeDocument/2006/relationships/worksheet" Target="worksheets/sheet109.xml"/><Relationship Id="rId111" Type="http://schemas.openxmlformats.org/officeDocument/2006/relationships/worksheet" Target="worksheets/sheet110.xml"/><Relationship Id="rId112" Type="http://schemas.openxmlformats.org/officeDocument/2006/relationships/worksheet" Target="worksheets/sheet111.xml"/><Relationship Id="rId113" Type="http://schemas.openxmlformats.org/officeDocument/2006/relationships/worksheet" Target="worksheets/sheet112.xml"/><Relationship Id="rId114" Type="http://schemas.openxmlformats.org/officeDocument/2006/relationships/worksheet" Target="worksheets/sheet113.xml"/><Relationship Id="rId115" Type="http://schemas.openxmlformats.org/officeDocument/2006/relationships/worksheet" Target="worksheets/sheet114.xml"/><Relationship Id="rId116" Type="http://schemas.openxmlformats.org/officeDocument/2006/relationships/worksheet" Target="worksheets/sheet115.xml"/><Relationship Id="rId117" Type="http://schemas.openxmlformats.org/officeDocument/2006/relationships/worksheet" Target="worksheets/sheet116.xml"/><Relationship Id="rId118" Type="http://schemas.openxmlformats.org/officeDocument/2006/relationships/worksheet" Target="worksheets/sheet117.xml"/><Relationship Id="rId119" Type="http://schemas.openxmlformats.org/officeDocument/2006/relationships/worksheet" Target="worksheets/sheet118.xml"/><Relationship Id="rId120" Type="http://schemas.openxmlformats.org/officeDocument/2006/relationships/worksheet" Target="worksheets/sheet119.xml"/><Relationship Id="rId121" Type="http://schemas.openxmlformats.org/officeDocument/2006/relationships/worksheet" Target="worksheets/sheet120.xml"/><Relationship Id="rId122" Type="http://schemas.openxmlformats.org/officeDocument/2006/relationships/worksheet" Target="worksheets/sheet121.xml"/><Relationship Id="rId123" Type="http://schemas.openxmlformats.org/officeDocument/2006/relationships/worksheet" Target="worksheets/sheet122.xml"/><Relationship Id="rId124" Type="http://schemas.openxmlformats.org/officeDocument/2006/relationships/worksheet" Target="worksheets/sheet123.xml"/><Relationship Id="rId125" Type="http://schemas.openxmlformats.org/officeDocument/2006/relationships/worksheet" Target="worksheets/sheet124.xml"/><Relationship Id="rId126" Type="http://schemas.openxmlformats.org/officeDocument/2006/relationships/worksheet" Target="worksheets/sheet125.xml"/><Relationship Id="rId127" Type="http://schemas.openxmlformats.org/officeDocument/2006/relationships/worksheet" Target="worksheets/sheet126.xml"/><Relationship Id="rId128" Type="http://schemas.openxmlformats.org/officeDocument/2006/relationships/worksheet" Target="worksheets/sheet127.xml"/><Relationship Id="rId129" Type="http://schemas.openxmlformats.org/officeDocument/2006/relationships/worksheet" Target="worksheets/sheet128.xml"/><Relationship Id="rId130" Type="http://schemas.openxmlformats.org/officeDocument/2006/relationships/worksheet" Target="worksheets/sheet129.xml"/><Relationship Id="rId131" Type="http://schemas.openxmlformats.org/officeDocument/2006/relationships/worksheet" Target="worksheets/sheet130.xml"/><Relationship Id="rId132" Type="http://schemas.openxmlformats.org/officeDocument/2006/relationships/worksheet" Target="worksheets/sheet131.xml"/><Relationship Id="rId133" Type="http://schemas.openxmlformats.org/officeDocument/2006/relationships/worksheet" Target="worksheets/sheet132.xml"/><Relationship Id="rId134" Type="http://schemas.openxmlformats.org/officeDocument/2006/relationships/worksheet" Target="worksheets/sheet133.xml"/><Relationship Id="rId135" Type="http://schemas.openxmlformats.org/officeDocument/2006/relationships/worksheet" Target="worksheets/sheet134.xml"/><Relationship Id="rId136" Type="http://schemas.openxmlformats.org/officeDocument/2006/relationships/worksheet" Target="worksheets/sheet135.xml"/><Relationship Id="rId137" Type="http://schemas.openxmlformats.org/officeDocument/2006/relationships/worksheet" Target="worksheets/sheet136.xml"/><Relationship Id="rId138" Type="http://schemas.openxmlformats.org/officeDocument/2006/relationships/worksheet" Target="worksheets/sheet137.xml"/><Relationship Id="rId139" Type="http://schemas.openxmlformats.org/officeDocument/2006/relationships/worksheet" Target="worksheets/sheet138.xml"/><Relationship Id="rId140" Type="http://schemas.openxmlformats.org/officeDocument/2006/relationships/worksheet" Target="worksheets/sheet139.xml"/><Relationship Id="rId141" Type="http://schemas.openxmlformats.org/officeDocument/2006/relationships/worksheet" Target="worksheets/sheet140.xml"/><Relationship Id="rId142" Type="http://schemas.openxmlformats.org/officeDocument/2006/relationships/worksheet" Target="worksheets/sheet141.xml"/><Relationship Id="rId143" Type="http://schemas.openxmlformats.org/officeDocument/2006/relationships/worksheet" Target="worksheets/sheet142.xml"/><Relationship Id="rId144" Type="http://schemas.openxmlformats.org/officeDocument/2006/relationships/worksheet" Target="worksheets/sheet143.xml"/><Relationship Id="rId145" Type="http://schemas.openxmlformats.org/officeDocument/2006/relationships/worksheet" Target="worksheets/sheet144.xml"/><Relationship Id="rId146" Type="http://schemas.openxmlformats.org/officeDocument/2006/relationships/worksheet" Target="worksheets/sheet145.xml"/><Relationship Id="rId147" Type="http://schemas.openxmlformats.org/officeDocument/2006/relationships/worksheet" Target="worksheets/sheet146.xml"/><Relationship Id="rId148" Type="http://schemas.openxmlformats.org/officeDocument/2006/relationships/worksheet" Target="worksheets/sheet147.xml"/><Relationship Id="rId149" Type="http://schemas.openxmlformats.org/officeDocument/2006/relationships/worksheet" Target="worksheets/sheet148.xml"/><Relationship Id="rId150" Type="http://schemas.openxmlformats.org/officeDocument/2006/relationships/worksheet" Target="worksheets/sheet149.xml"/><Relationship Id="rId151" Type="http://schemas.openxmlformats.org/officeDocument/2006/relationships/worksheet" Target="worksheets/sheet150.xml"/><Relationship Id="rId152" Type="http://schemas.openxmlformats.org/officeDocument/2006/relationships/worksheet" Target="worksheets/sheet151.xml"/><Relationship Id="rId153" Type="http://schemas.openxmlformats.org/officeDocument/2006/relationships/worksheet" Target="worksheets/sheet152.xml"/><Relationship Id="rId154" Type="http://schemas.openxmlformats.org/officeDocument/2006/relationships/worksheet" Target="worksheets/sheet153.xml"/><Relationship Id="rId155" Type="http://schemas.openxmlformats.org/officeDocument/2006/relationships/worksheet" Target="worksheets/sheet154.xml"/><Relationship Id="rId156" Type="http://schemas.openxmlformats.org/officeDocument/2006/relationships/worksheet" Target="worksheets/sheet155.xml"/><Relationship Id="rId157" Type="http://schemas.openxmlformats.org/officeDocument/2006/relationships/worksheet" Target="worksheets/sheet156.xml"/><Relationship Id="rId158" Type="http://schemas.openxmlformats.org/officeDocument/2006/relationships/worksheet" Target="worksheets/sheet157.xml"/><Relationship Id="rId159" Type="http://schemas.openxmlformats.org/officeDocument/2006/relationships/worksheet" Target="worksheets/sheet158.xml"/><Relationship Id="rId160" Type="http://schemas.openxmlformats.org/officeDocument/2006/relationships/worksheet" Target="worksheets/sheet159.xml"/><Relationship Id="rId161" Type="http://schemas.openxmlformats.org/officeDocument/2006/relationships/worksheet" Target="worksheets/sheet160.xml"/><Relationship Id="rId162" Type="http://schemas.openxmlformats.org/officeDocument/2006/relationships/worksheet" Target="worksheets/sheet161.xml"/><Relationship Id="rId163" Type="http://schemas.openxmlformats.org/officeDocument/2006/relationships/worksheet" Target="worksheets/sheet162.xml"/><Relationship Id="rId164" Type="http://schemas.openxmlformats.org/officeDocument/2006/relationships/worksheet" Target="worksheets/sheet163.xml"/><Relationship Id="rId165" Type="http://schemas.openxmlformats.org/officeDocument/2006/relationships/worksheet" Target="worksheets/sheet164.xml"/><Relationship Id="rId166" Type="http://schemas.openxmlformats.org/officeDocument/2006/relationships/worksheet" Target="worksheets/sheet165.xml"/><Relationship Id="rId167" Type="http://schemas.openxmlformats.org/officeDocument/2006/relationships/worksheet" Target="worksheets/sheet166.xml"/><Relationship Id="rId168" Type="http://schemas.openxmlformats.org/officeDocument/2006/relationships/worksheet" Target="worksheets/sheet167.xml"/><Relationship Id="rId169" Type="http://schemas.openxmlformats.org/officeDocument/2006/relationships/worksheet" Target="worksheets/sheet168.xml"/><Relationship Id="rId170" Type="http://schemas.openxmlformats.org/officeDocument/2006/relationships/worksheet" Target="worksheets/sheet169.xml"/><Relationship Id="rId171" Type="http://schemas.openxmlformats.org/officeDocument/2006/relationships/worksheet" Target="worksheets/sheet170.xml"/><Relationship Id="rId172" Type="http://schemas.openxmlformats.org/officeDocument/2006/relationships/worksheet" Target="worksheets/sheet171.xml"/><Relationship Id="rId173" Type="http://schemas.openxmlformats.org/officeDocument/2006/relationships/worksheet" Target="worksheets/sheet172.xml"/><Relationship Id="rId174" Type="http://schemas.openxmlformats.org/officeDocument/2006/relationships/worksheet" Target="worksheets/sheet173.xml"/><Relationship Id="rId175" Type="http://schemas.openxmlformats.org/officeDocument/2006/relationships/worksheet" Target="worksheets/sheet174.xml"/><Relationship Id="rId176" Type="http://schemas.openxmlformats.org/officeDocument/2006/relationships/worksheet" Target="worksheets/sheet175.xml"/><Relationship Id="rId177" Type="http://schemas.openxmlformats.org/officeDocument/2006/relationships/worksheet" Target="worksheets/sheet176.xml"/><Relationship Id="rId178" Type="http://schemas.openxmlformats.org/officeDocument/2006/relationships/worksheet" Target="worksheets/sheet177.xml"/><Relationship Id="rId179" Type="http://schemas.openxmlformats.org/officeDocument/2006/relationships/worksheet" Target="worksheets/sheet178.xml"/><Relationship Id="rId180" Type="http://schemas.openxmlformats.org/officeDocument/2006/relationships/worksheet" Target="worksheets/sheet179.xml"/><Relationship Id="rId181" Type="http://schemas.openxmlformats.org/officeDocument/2006/relationships/worksheet" Target="worksheets/sheet180.xml"/><Relationship Id="rId182" Type="http://schemas.openxmlformats.org/officeDocument/2006/relationships/worksheet" Target="worksheets/sheet181.xml"/><Relationship Id="rId183" Type="http://schemas.openxmlformats.org/officeDocument/2006/relationships/worksheet" Target="worksheets/sheet182.xml"/><Relationship Id="rId184" Type="http://schemas.openxmlformats.org/officeDocument/2006/relationships/worksheet" Target="worksheets/sheet183.xml"/><Relationship Id="rId185" Type="http://schemas.openxmlformats.org/officeDocument/2006/relationships/worksheet" Target="worksheets/sheet184.xml"/><Relationship Id="rId186" Type="http://schemas.openxmlformats.org/officeDocument/2006/relationships/worksheet" Target="worksheets/sheet185.xml"/><Relationship Id="rId187" Type="http://schemas.openxmlformats.org/officeDocument/2006/relationships/worksheet" Target="worksheets/sheet186.xml"/><Relationship Id="rId188" Type="http://schemas.openxmlformats.org/officeDocument/2006/relationships/worksheet" Target="worksheets/sheet187.xml"/><Relationship Id="rId189" Type="http://schemas.openxmlformats.org/officeDocument/2006/relationships/worksheet" Target="worksheets/sheet188.xml"/><Relationship Id="rId190" Type="http://schemas.openxmlformats.org/officeDocument/2006/relationships/worksheet" Target="worksheets/sheet189.xml"/><Relationship Id="rId191" Type="http://schemas.openxmlformats.org/officeDocument/2006/relationships/worksheet" Target="worksheets/sheet190.xml"/><Relationship Id="rId192" Type="http://schemas.openxmlformats.org/officeDocument/2006/relationships/worksheet" Target="worksheets/sheet191.xml"/><Relationship Id="rId193" Type="http://schemas.openxmlformats.org/officeDocument/2006/relationships/worksheet" Target="worksheets/sheet192.xml"/><Relationship Id="rId194" Type="http://schemas.openxmlformats.org/officeDocument/2006/relationships/worksheet" Target="worksheets/sheet193.xml"/><Relationship Id="rId195" Type="http://schemas.openxmlformats.org/officeDocument/2006/relationships/worksheet" Target="worksheets/sheet194.xml"/><Relationship Id="rId196" Type="http://schemas.openxmlformats.org/officeDocument/2006/relationships/worksheet" Target="worksheets/sheet195.xml"/><Relationship Id="rId197" Type="http://schemas.openxmlformats.org/officeDocument/2006/relationships/worksheet" Target="worksheets/sheet196.xml"/><Relationship Id="rId198" Type="http://schemas.openxmlformats.org/officeDocument/2006/relationships/worksheet" Target="worksheets/sheet197.xml"/><Relationship Id="rId199" Type="http://schemas.openxmlformats.org/officeDocument/2006/relationships/worksheet" Target="worksheets/sheet198.xml"/><Relationship Id="rId200" Type="http://schemas.openxmlformats.org/officeDocument/2006/relationships/worksheet" Target="worksheets/sheet199.xml"/><Relationship Id="rId201" Type="http://schemas.openxmlformats.org/officeDocument/2006/relationships/worksheet" Target="worksheets/sheet200.xml"/><Relationship Id="rId202" Type="http://schemas.openxmlformats.org/officeDocument/2006/relationships/worksheet" Target="worksheets/sheet201.xml"/><Relationship Id="rId203" Type="http://schemas.openxmlformats.org/officeDocument/2006/relationships/worksheet" Target="worksheets/sheet202.xml"/><Relationship Id="rId204" Type="http://schemas.openxmlformats.org/officeDocument/2006/relationships/worksheet" Target="worksheets/sheet203.xml"/><Relationship Id="rId205" Type="http://schemas.openxmlformats.org/officeDocument/2006/relationships/worksheet" Target="worksheets/sheet204.xml"/><Relationship Id="rId206" Type="http://schemas.openxmlformats.org/officeDocument/2006/relationships/worksheet" Target="worksheets/sheet205.xml"/><Relationship Id="rId207" Type="http://schemas.openxmlformats.org/officeDocument/2006/relationships/worksheet" Target="worksheets/sheet206.xml"/><Relationship Id="rId208" Type="http://schemas.openxmlformats.org/officeDocument/2006/relationships/worksheet" Target="worksheets/sheet207.xml"/><Relationship Id="rId209" Type="http://schemas.openxmlformats.org/officeDocument/2006/relationships/worksheet" Target="worksheets/sheet208.xml"/><Relationship Id="rId210" Type="http://schemas.openxmlformats.org/officeDocument/2006/relationships/worksheet" Target="worksheets/sheet209.xml"/><Relationship Id="rId211" Type="http://schemas.openxmlformats.org/officeDocument/2006/relationships/worksheet" Target="worksheets/sheet210.xml"/><Relationship Id="rId212" Type="http://schemas.openxmlformats.org/officeDocument/2006/relationships/worksheet" Target="worksheets/sheet211.xml"/><Relationship Id="rId213" Type="http://schemas.openxmlformats.org/officeDocument/2006/relationships/worksheet" Target="worksheets/sheet212.xml"/><Relationship Id="rId214" Type="http://schemas.openxmlformats.org/officeDocument/2006/relationships/worksheet" Target="worksheets/sheet213.xml"/><Relationship Id="rId215" Type="http://schemas.openxmlformats.org/officeDocument/2006/relationships/worksheet" Target="worksheets/sheet214.xml"/><Relationship Id="rId216" Type="http://schemas.openxmlformats.org/officeDocument/2006/relationships/worksheet" Target="worksheets/sheet215.xml"/><Relationship Id="rId217" Type="http://schemas.openxmlformats.org/officeDocument/2006/relationships/worksheet" Target="worksheets/sheet216.xml"/><Relationship Id="rId218" Type="http://schemas.openxmlformats.org/officeDocument/2006/relationships/worksheet" Target="worksheets/sheet217.xml"/><Relationship Id="rId219" Type="http://schemas.openxmlformats.org/officeDocument/2006/relationships/worksheet" Target="worksheets/sheet218.xml"/><Relationship Id="rId220" Type="http://schemas.openxmlformats.org/officeDocument/2006/relationships/worksheet" Target="worksheets/sheet219.xml"/><Relationship Id="rId221" Type="http://schemas.openxmlformats.org/officeDocument/2006/relationships/worksheet" Target="worksheets/sheet220.xml"/><Relationship Id="rId222" Type="http://schemas.openxmlformats.org/officeDocument/2006/relationships/worksheet" Target="worksheets/sheet221.xml"/><Relationship Id="rId223" Type="http://schemas.openxmlformats.org/officeDocument/2006/relationships/worksheet" Target="worksheets/sheet222.xml"/><Relationship Id="rId224" Type="http://schemas.openxmlformats.org/officeDocument/2006/relationships/worksheet" Target="worksheets/sheet223.xml"/><Relationship Id="rId225" Type="http://schemas.openxmlformats.org/officeDocument/2006/relationships/worksheet" Target="worksheets/sheet224.xml"/><Relationship Id="rId226" Type="http://schemas.openxmlformats.org/officeDocument/2006/relationships/worksheet" Target="worksheets/sheet225.xml"/><Relationship Id="rId227" Type="http://schemas.openxmlformats.org/officeDocument/2006/relationships/worksheet" Target="worksheets/sheet226.xml"/><Relationship Id="rId228" Type="http://schemas.openxmlformats.org/officeDocument/2006/relationships/worksheet" Target="worksheets/sheet227.xml"/><Relationship Id="rId229" Type="http://schemas.openxmlformats.org/officeDocument/2006/relationships/worksheet" Target="worksheets/sheet228.xml"/><Relationship Id="rId230" Type="http://schemas.openxmlformats.org/officeDocument/2006/relationships/worksheet" Target="worksheets/sheet229.xml"/><Relationship Id="rId231" Type="http://schemas.openxmlformats.org/officeDocument/2006/relationships/worksheet" Target="worksheets/sheet230.xml"/><Relationship Id="rId232" Type="http://schemas.openxmlformats.org/officeDocument/2006/relationships/worksheet" Target="worksheets/sheet231.xml"/><Relationship Id="rId233" Type="http://schemas.openxmlformats.org/officeDocument/2006/relationships/worksheet" Target="worksheets/sheet232.xml"/><Relationship Id="rId234" Type="http://schemas.openxmlformats.org/officeDocument/2006/relationships/worksheet" Target="worksheets/sheet233.xml"/><Relationship Id="rId235" Type="http://schemas.openxmlformats.org/officeDocument/2006/relationships/worksheet" Target="worksheets/sheet234.xml"/><Relationship Id="rId236" Type="http://schemas.openxmlformats.org/officeDocument/2006/relationships/worksheet" Target="worksheets/sheet235.xml"/><Relationship Id="rId237" Type="http://schemas.openxmlformats.org/officeDocument/2006/relationships/worksheet" Target="worksheets/sheet236.xml"/><Relationship Id="rId238" Type="http://schemas.openxmlformats.org/officeDocument/2006/relationships/worksheet" Target="worksheets/sheet237.xml"/><Relationship Id="rId239" Type="http://schemas.openxmlformats.org/officeDocument/2006/relationships/worksheet" Target="worksheets/sheet238.xml"/><Relationship Id="rId240" Type="http://schemas.openxmlformats.org/officeDocument/2006/relationships/worksheet" Target="worksheets/sheet239.xml"/><Relationship Id="rId241" Type="http://schemas.openxmlformats.org/officeDocument/2006/relationships/worksheet" Target="worksheets/sheet240.xml"/><Relationship Id="rId242" Type="http://schemas.openxmlformats.org/officeDocument/2006/relationships/worksheet" Target="worksheets/sheet241.xml"/><Relationship Id="rId243" Type="http://schemas.openxmlformats.org/officeDocument/2006/relationships/worksheet" Target="worksheets/sheet242.xml"/><Relationship Id="rId244" Type="http://schemas.openxmlformats.org/officeDocument/2006/relationships/worksheet" Target="worksheets/sheet243.xml"/><Relationship Id="rId245" Type="http://schemas.openxmlformats.org/officeDocument/2006/relationships/worksheet" Target="worksheets/sheet244.xml"/><Relationship Id="rId246" Type="http://schemas.openxmlformats.org/officeDocument/2006/relationships/worksheet" Target="worksheets/sheet245.xml"/><Relationship Id="rId247" Type="http://schemas.openxmlformats.org/officeDocument/2006/relationships/worksheet" Target="worksheets/sheet246.xml"/><Relationship Id="rId248" Type="http://schemas.openxmlformats.org/officeDocument/2006/relationships/worksheet" Target="worksheets/sheet247.xml"/><Relationship Id="rId249" Type="http://schemas.openxmlformats.org/officeDocument/2006/relationships/worksheet" Target="worksheets/sheet248.xml"/><Relationship Id="rId250" Type="http://schemas.openxmlformats.org/officeDocument/2006/relationships/worksheet" Target="worksheets/sheet249.xml"/><Relationship Id="rId251" Type="http://schemas.openxmlformats.org/officeDocument/2006/relationships/worksheet" Target="worksheets/sheet250.xml"/><Relationship Id="rId252" Type="http://schemas.openxmlformats.org/officeDocument/2006/relationships/worksheet" Target="worksheets/sheet251.xml"/><Relationship Id="rId253" Type="http://schemas.openxmlformats.org/officeDocument/2006/relationships/worksheet" Target="worksheets/sheet252.xml"/><Relationship Id="rId254" Type="http://schemas.openxmlformats.org/officeDocument/2006/relationships/worksheet" Target="worksheets/sheet253.xml"/><Relationship Id="rId255" Type="http://schemas.openxmlformats.org/officeDocument/2006/relationships/worksheet" Target="worksheets/sheet254.xml"/><Relationship Id="rId256" Type="http://schemas.openxmlformats.org/officeDocument/2006/relationships/worksheet" Target="worksheets/sheet255.xml"/><Relationship Id="rId257" Type="http://schemas.openxmlformats.org/officeDocument/2006/relationships/worksheet" Target="worksheets/sheet256.xml"/><Relationship Id="rId258" Type="http://schemas.openxmlformats.org/officeDocument/2006/relationships/worksheet" Target="worksheets/sheet257.xml"/><Relationship Id="rId259" Type="http://schemas.openxmlformats.org/officeDocument/2006/relationships/worksheet" Target="worksheets/sheet258.xml"/><Relationship Id="rId260" Type="http://schemas.openxmlformats.org/officeDocument/2006/relationships/worksheet" Target="worksheets/sheet259.xml"/><Relationship Id="rId261" Type="http://schemas.openxmlformats.org/officeDocument/2006/relationships/worksheet" Target="worksheets/sheet260.xml"/><Relationship Id="rId262" Type="http://schemas.openxmlformats.org/officeDocument/2006/relationships/worksheet" Target="worksheets/sheet261.xml"/><Relationship Id="rId263" Type="http://schemas.openxmlformats.org/officeDocument/2006/relationships/worksheet" Target="worksheets/sheet262.xml"/><Relationship Id="rId264" Type="http://schemas.openxmlformats.org/officeDocument/2006/relationships/worksheet" Target="worksheets/sheet263.xml"/><Relationship Id="rId265" Type="http://schemas.openxmlformats.org/officeDocument/2006/relationships/worksheet" Target="worksheets/sheet264.xml"/><Relationship Id="rId266" Type="http://schemas.openxmlformats.org/officeDocument/2006/relationships/worksheet" Target="worksheets/sheet265.xml"/><Relationship Id="rId267" Type="http://schemas.openxmlformats.org/officeDocument/2006/relationships/worksheet" Target="worksheets/sheet266.xml"/><Relationship Id="rId268" Type="http://schemas.openxmlformats.org/officeDocument/2006/relationships/worksheet" Target="worksheets/sheet267.xml"/><Relationship Id="rId269" Type="http://schemas.openxmlformats.org/officeDocument/2006/relationships/worksheet" Target="worksheets/sheet268.xml"/><Relationship Id="rId270" Type="http://schemas.openxmlformats.org/officeDocument/2006/relationships/worksheet" Target="worksheets/sheet269.xml"/><Relationship Id="rId271" Type="http://schemas.openxmlformats.org/officeDocument/2006/relationships/worksheet" Target="worksheets/sheet270.xml"/><Relationship Id="rId272" Type="http://schemas.openxmlformats.org/officeDocument/2006/relationships/worksheet" Target="worksheets/sheet271.xml"/><Relationship Id="rId273" Type="http://schemas.openxmlformats.org/officeDocument/2006/relationships/worksheet" Target="worksheets/sheet272.xml"/><Relationship Id="rId274" Type="http://schemas.openxmlformats.org/officeDocument/2006/relationships/worksheet" Target="worksheets/sheet273.xml"/><Relationship Id="rId275" Type="http://schemas.openxmlformats.org/officeDocument/2006/relationships/worksheet" Target="worksheets/sheet274.xml"/><Relationship Id="rId276" Type="http://schemas.openxmlformats.org/officeDocument/2006/relationships/worksheet" Target="worksheets/sheet275.xml"/><Relationship Id="rId277" Type="http://schemas.openxmlformats.org/officeDocument/2006/relationships/worksheet" Target="worksheets/sheet276.xml"/><Relationship Id="rId278" Type="http://schemas.openxmlformats.org/officeDocument/2006/relationships/worksheet" Target="worksheets/sheet277.xml"/><Relationship Id="rId279" Type="http://schemas.openxmlformats.org/officeDocument/2006/relationships/worksheet" Target="worksheets/sheet278.xml"/><Relationship Id="rId280" Type="http://schemas.openxmlformats.org/officeDocument/2006/relationships/worksheet" Target="worksheets/sheet279.xml"/><Relationship Id="rId281" Type="http://schemas.openxmlformats.org/officeDocument/2006/relationships/worksheet" Target="worksheets/sheet280.xml"/><Relationship Id="rId282" Type="http://schemas.openxmlformats.org/officeDocument/2006/relationships/worksheet" Target="worksheets/sheet281.xml"/><Relationship Id="rId283" Type="http://schemas.openxmlformats.org/officeDocument/2006/relationships/worksheet" Target="worksheets/sheet282.xml"/><Relationship Id="rId284" Type="http://schemas.openxmlformats.org/officeDocument/2006/relationships/worksheet" Target="worksheets/sheet283.xml"/><Relationship Id="rId285" Type="http://schemas.openxmlformats.org/officeDocument/2006/relationships/worksheet" Target="worksheets/sheet284.xml"/><Relationship Id="rId286" Type="http://schemas.openxmlformats.org/officeDocument/2006/relationships/worksheet" Target="worksheets/sheet285.xml"/><Relationship Id="rId287" Type="http://schemas.openxmlformats.org/officeDocument/2006/relationships/worksheet" Target="worksheets/sheet286.xml"/><Relationship Id="rId288" Type="http://schemas.openxmlformats.org/officeDocument/2006/relationships/worksheet" Target="worksheets/sheet287.xml"/><Relationship Id="rId289" Type="http://schemas.openxmlformats.org/officeDocument/2006/relationships/worksheet" Target="worksheets/sheet288.xml"/><Relationship Id="rId290" Type="http://schemas.openxmlformats.org/officeDocument/2006/relationships/worksheet" Target="worksheets/sheet289.xml"/><Relationship Id="rId291" Type="http://schemas.openxmlformats.org/officeDocument/2006/relationships/worksheet" Target="worksheets/sheet290.xml"/><Relationship Id="rId292" Type="http://schemas.openxmlformats.org/officeDocument/2006/relationships/worksheet" Target="worksheets/sheet291.xml"/><Relationship Id="rId293" Type="http://schemas.openxmlformats.org/officeDocument/2006/relationships/worksheet" Target="worksheets/sheet292.xml"/><Relationship Id="rId294" Type="http://schemas.openxmlformats.org/officeDocument/2006/relationships/worksheet" Target="worksheets/sheet293.xml"/><Relationship Id="rId295" Type="http://schemas.openxmlformats.org/officeDocument/2006/relationships/worksheet" Target="worksheets/sheet294.xml"/><Relationship Id="rId296" Type="http://schemas.openxmlformats.org/officeDocument/2006/relationships/worksheet" Target="worksheets/sheet295.xml"/><Relationship Id="rId297" Type="http://schemas.openxmlformats.org/officeDocument/2006/relationships/worksheet" Target="worksheets/sheet296.xml"/><Relationship Id="rId298" Type="http://schemas.openxmlformats.org/officeDocument/2006/relationships/worksheet" Target="worksheets/sheet297.xml"/><Relationship Id="rId299" Type="http://schemas.openxmlformats.org/officeDocument/2006/relationships/worksheet" Target="worksheets/sheet298.xml"/><Relationship Id="rId300" Type="http://schemas.openxmlformats.org/officeDocument/2006/relationships/worksheet" Target="worksheets/sheet299.xml"/><Relationship Id="rId301" Type="http://schemas.openxmlformats.org/officeDocument/2006/relationships/worksheet" Target="worksheets/sheet300.xml"/><Relationship Id="rId302" Type="http://schemas.openxmlformats.org/officeDocument/2006/relationships/worksheet" Target="worksheets/sheet301.xml"/><Relationship Id="rId303" Type="http://schemas.openxmlformats.org/officeDocument/2006/relationships/worksheet" Target="worksheets/sheet302.xml"/><Relationship Id="rId304" Type="http://schemas.openxmlformats.org/officeDocument/2006/relationships/worksheet" Target="worksheets/sheet303.xml"/><Relationship Id="rId305" Type="http://schemas.openxmlformats.org/officeDocument/2006/relationships/worksheet" Target="worksheets/sheet304.xml"/><Relationship Id="rId306" Type="http://schemas.openxmlformats.org/officeDocument/2006/relationships/worksheet" Target="worksheets/sheet305.xml"/><Relationship Id="rId307" Type="http://schemas.openxmlformats.org/officeDocument/2006/relationships/worksheet" Target="worksheets/sheet306.xml"/><Relationship Id="rId308" Type="http://schemas.openxmlformats.org/officeDocument/2006/relationships/worksheet" Target="worksheets/sheet307.xml"/><Relationship Id="rId309" Type="http://schemas.openxmlformats.org/officeDocument/2006/relationships/worksheet" Target="worksheets/sheet308.xml"/><Relationship Id="rId310" Type="http://schemas.openxmlformats.org/officeDocument/2006/relationships/worksheet" Target="worksheets/sheet309.xml"/><Relationship Id="rId311" Type="http://schemas.openxmlformats.org/officeDocument/2006/relationships/worksheet" Target="worksheets/sheet310.xml"/><Relationship Id="rId312" Type="http://schemas.openxmlformats.org/officeDocument/2006/relationships/worksheet" Target="worksheets/sheet311.xml"/><Relationship Id="rId313" Type="http://schemas.openxmlformats.org/officeDocument/2006/relationships/worksheet" Target="worksheets/sheet312.xml"/><Relationship Id="rId314" Type="http://schemas.openxmlformats.org/officeDocument/2006/relationships/worksheet" Target="worksheets/sheet313.xml"/><Relationship Id="rId315" Type="http://schemas.openxmlformats.org/officeDocument/2006/relationships/worksheet" Target="worksheets/sheet314.xml"/><Relationship Id="rId316" Type="http://schemas.openxmlformats.org/officeDocument/2006/relationships/worksheet" Target="worksheets/sheet315.xml"/><Relationship Id="rId317" Type="http://schemas.openxmlformats.org/officeDocument/2006/relationships/worksheet" Target="worksheets/sheet316.xml"/><Relationship Id="rId318" Type="http://schemas.openxmlformats.org/officeDocument/2006/relationships/worksheet" Target="worksheets/sheet317.xml"/><Relationship Id="rId319" Type="http://schemas.openxmlformats.org/officeDocument/2006/relationships/worksheet" Target="worksheets/sheet318.xml"/><Relationship Id="rId320" Type="http://schemas.openxmlformats.org/officeDocument/2006/relationships/worksheet" Target="worksheets/sheet319.xml"/><Relationship Id="rId321" Type="http://schemas.openxmlformats.org/officeDocument/2006/relationships/worksheet" Target="worksheets/sheet320.xml"/><Relationship Id="rId322" Type="http://schemas.openxmlformats.org/officeDocument/2006/relationships/worksheet" Target="worksheets/sheet321.xml"/><Relationship Id="rId323" Type="http://schemas.openxmlformats.org/officeDocument/2006/relationships/worksheet" Target="worksheets/sheet322.xml"/><Relationship Id="rId324" Type="http://schemas.openxmlformats.org/officeDocument/2006/relationships/worksheet" Target="worksheets/sheet323.xml"/><Relationship Id="rId325" Type="http://schemas.openxmlformats.org/officeDocument/2006/relationships/worksheet" Target="worksheets/sheet324.xml"/><Relationship Id="rId326" Type="http://schemas.openxmlformats.org/officeDocument/2006/relationships/worksheet" Target="worksheets/sheet325.xml"/><Relationship Id="rId327" Type="http://schemas.openxmlformats.org/officeDocument/2006/relationships/worksheet" Target="worksheets/sheet326.xml"/><Relationship Id="rId328" Type="http://schemas.openxmlformats.org/officeDocument/2006/relationships/worksheet" Target="worksheets/sheet327.xml"/><Relationship Id="rId329" Type="http://schemas.openxmlformats.org/officeDocument/2006/relationships/worksheet" Target="worksheets/sheet328.xml"/><Relationship Id="rId330" Type="http://schemas.openxmlformats.org/officeDocument/2006/relationships/worksheet" Target="worksheets/sheet329.xml"/><Relationship Id="rId331" Type="http://schemas.openxmlformats.org/officeDocument/2006/relationships/worksheet" Target="worksheets/sheet330.xml"/><Relationship Id="rId332" Type="http://schemas.openxmlformats.org/officeDocument/2006/relationships/worksheet" Target="worksheets/sheet331.xml"/><Relationship Id="rId333" Type="http://schemas.openxmlformats.org/officeDocument/2006/relationships/worksheet" Target="worksheets/sheet332.xml"/><Relationship Id="rId334" Type="http://schemas.openxmlformats.org/officeDocument/2006/relationships/worksheet" Target="worksheets/sheet333.xml"/><Relationship Id="rId335" Type="http://schemas.openxmlformats.org/officeDocument/2006/relationships/worksheet" Target="worksheets/sheet334.xml"/><Relationship Id="rId336" Type="http://schemas.openxmlformats.org/officeDocument/2006/relationships/worksheet" Target="worksheets/sheet335.xml"/><Relationship Id="rId337" Type="http://schemas.openxmlformats.org/officeDocument/2006/relationships/worksheet" Target="worksheets/sheet336.xml"/><Relationship Id="rId338" Type="http://schemas.openxmlformats.org/officeDocument/2006/relationships/worksheet" Target="worksheets/sheet337.xml"/><Relationship Id="rId339" Type="http://schemas.openxmlformats.org/officeDocument/2006/relationships/worksheet" Target="worksheets/sheet338.xml"/><Relationship Id="rId340" Type="http://schemas.openxmlformats.org/officeDocument/2006/relationships/worksheet" Target="worksheets/sheet339.xml"/><Relationship Id="rId341" Type="http://schemas.openxmlformats.org/officeDocument/2006/relationships/externalLink" Target="externalLinks/externalLink1.xml"/><Relationship Id="rId342"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192.168.254.93/C:/Users/2983/Downloads/PLANILHA%20REAJUSTE%20TERCEIRIZA&#199;&#195;O%20ANCORA%202023%20-%20Copi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SUMO"/>
      <sheetName val="RECEPCIONISTA"/>
      <sheetName val="PORTEIRO "/>
      <sheetName val="VIGIA NOTURNO"/>
      <sheetName val="FAXINEIRO"/>
      <sheetName val="(MOTORISTA)"/>
      <sheetName val="BOMBEIRO ELETRICISTA"/>
      <sheetName val="ENCARREGADO"/>
      <sheetName val="VIGIA  DIURNO"/>
      <sheetName val="WEB DESIGNER"/>
      <sheetName val="SUPORTE TI"/>
      <sheetName val="RESUMO INDIVIDUAL "/>
    </sheetNames>
    <sheetDataSet>
      <sheetData sheetId="0"/>
      <sheetData sheetId="1">
        <row r="8">
          <cell r="E8" t="str">
            <v>CCT da categoria MG 000308/2023</v>
          </cell>
        </row>
      </sheetData>
      <sheetData sheetId="2"/>
      <sheetData sheetId="3"/>
      <sheetData sheetId="4"/>
      <sheetData sheetId="5"/>
      <sheetData sheetId="6"/>
      <sheetData sheetId="7"/>
      <sheetData sheetId="8"/>
      <sheetData sheetId="9"/>
      <sheetData sheetId="10"/>
      <sheetData sheetId="11"/>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04857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8.796875" defaultRowHeight="14.25" zeroHeight="false" outlineLevelRow="0" outlineLevelCol="0"/>
  <cols>
    <col collapsed="false" customWidth="true" hidden="false" outlineLevel="0" max="1" min="1" style="1" width="5.66"/>
    <col collapsed="false" customWidth="true" hidden="false" outlineLevel="0" max="2" min="2" style="1" width="7.88"/>
    <col collapsed="false" customWidth="true" hidden="false" outlineLevel="0" max="3" min="3" style="1" width="36.33"/>
    <col collapsed="false" customWidth="true" hidden="false" outlineLevel="0" max="4" min="4" style="1" width="15.66"/>
    <col collapsed="false" customWidth="true" hidden="false" outlineLevel="0" max="5" min="5" style="1" width="13.89"/>
    <col collapsed="false" customWidth="true" hidden="false" outlineLevel="0" max="6" min="6" style="1" width="28.37"/>
    <col collapsed="false" customWidth="false" hidden="false" outlineLevel="0" max="1024" min="7" style="1" width="8.8"/>
  </cols>
  <sheetData>
    <row r="1" customFormat="false" ht="15" hidden="false" customHeight="false" outlineLevel="0" collapsed="false">
      <c r="A1" s="2"/>
      <c r="B1" s="2"/>
      <c r="C1" s="2"/>
      <c r="D1" s="2"/>
      <c r="E1" s="2"/>
      <c r="F1" s="2"/>
    </row>
    <row r="2" customFormat="false" ht="32.25" hidden="false" customHeight="true" outlineLevel="0" collapsed="false">
      <c r="A2" s="3" t="s">
        <v>0</v>
      </c>
      <c r="B2" s="3"/>
      <c r="C2" s="3"/>
      <c r="D2" s="3"/>
      <c r="E2" s="3"/>
      <c r="F2" s="3"/>
    </row>
    <row r="3" customFormat="false" ht="14.25" hidden="false" customHeight="false" outlineLevel="0" collapsed="false">
      <c r="A3" s="4"/>
      <c r="B3" s="4"/>
      <c r="C3" s="5"/>
      <c r="D3" s="6"/>
      <c r="E3" s="6"/>
      <c r="F3" s="6"/>
    </row>
    <row r="4" customFormat="false" ht="28.5" hidden="false" customHeight="false" outlineLevel="0" collapsed="false">
      <c r="A4" s="7" t="s">
        <v>1</v>
      </c>
      <c r="B4" s="7" t="s">
        <v>2</v>
      </c>
      <c r="C4" s="7" t="s">
        <v>3</v>
      </c>
      <c r="D4" s="8" t="s">
        <v>4</v>
      </c>
      <c r="E4" s="8" t="s">
        <v>5</v>
      </c>
      <c r="F4" s="8" t="s">
        <v>6</v>
      </c>
    </row>
    <row r="5" customFormat="false" ht="19.5" hidden="false" customHeight="true" outlineLevel="0" collapsed="false">
      <c r="A5" s="9" t="n">
        <v>1</v>
      </c>
      <c r="B5" s="9" t="str">
        <f aca="false">ALMOXARIFE!D91</f>
        <v>01</v>
      </c>
      <c r="C5" s="10" t="s">
        <v>7</v>
      </c>
      <c r="D5" s="11" t="n">
        <f aca="false">ALMOXARIFE!D111/B5</f>
        <v>6131.66225016635</v>
      </c>
      <c r="E5" s="11" t="n">
        <f aca="false">B5*D5</f>
        <v>6131.66225016635</v>
      </c>
      <c r="F5" s="11" t="n">
        <f aca="false">E5*$V$16</f>
        <v>73579.9470019962</v>
      </c>
    </row>
    <row r="6" customFormat="false" ht="19.5" hidden="false" customHeight="true" outlineLevel="0" collapsed="false">
      <c r="A6" s="9" t="n">
        <v>2</v>
      </c>
      <c r="B6" s="9" t="str">
        <f aca="false">ARTÍFICE!D90</f>
        <v>01</v>
      </c>
      <c r="C6" s="10" t="s">
        <v>8</v>
      </c>
      <c r="D6" s="11" t="n">
        <f aca="false">ARTÍFICE!D110/B6</f>
        <v>6406.90254956802</v>
      </c>
      <c r="E6" s="11" t="n">
        <f aca="false">B6*D6</f>
        <v>6406.90254956802</v>
      </c>
      <c r="F6" s="11" t="n">
        <f aca="false">E6*$V$16</f>
        <v>76882.8305948163</v>
      </c>
    </row>
    <row r="7" customFormat="false" ht="19.5" hidden="false" customHeight="true" outlineLevel="0" collapsed="false">
      <c r="A7" s="9" t="n">
        <v>3</v>
      </c>
      <c r="B7" s="9" t="str">
        <f aca="false">'AUX DE CERIMONIAL'!D90</f>
        <v>01</v>
      </c>
      <c r="C7" s="10" t="s">
        <v>9</v>
      </c>
      <c r="D7" s="11" t="n">
        <f aca="false">'AUX DE CERIMONIAL'!D110/B7</f>
        <v>6143.84193896277</v>
      </c>
      <c r="E7" s="11" t="n">
        <f aca="false">B7*D7</f>
        <v>6143.84193896277</v>
      </c>
      <c r="F7" s="11" t="n">
        <f aca="false">E7*$V$16</f>
        <v>73726.1032675533</v>
      </c>
    </row>
    <row r="8" customFormat="false" ht="19.5" hidden="false" customHeight="true" outlineLevel="0" collapsed="false">
      <c r="A8" s="9" t="n">
        <v>4</v>
      </c>
      <c r="B8" s="9" t="str">
        <f aca="false">'AUX DE FROTAS'!D90</f>
        <v>01</v>
      </c>
      <c r="C8" s="10" t="s">
        <v>10</v>
      </c>
      <c r="D8" s="11" t="n">
        <f aca="false">'AUX DE FROTAS'!D110/B8</f>
        <v>6143.84193896277</v>
      </c>
      <c r="E8" s="11" t="n">
        <f aca="false">B8*D8</f>
        <v>6143.84193896277</v>
      </c>
      <c r="F8" s="11" t="n">
        <f aca="false">E8*$V$16</f>
        <v>73726.1032675533</v>
      </c>
    </row>
    <row r="9" customFormat="false" ht="19.5" hidden="false" customHeight="true" outlineLevel="0" collapsed="false">
      <c r="A9" s="9" t="n">
        <v>5</v>
      </c>
      <c r="B9" s="9" t="str">
        <f aca="false">'BOMBEIRO ELETRICISTA'!D89</f>
        <v>01</v>
      </c>
      <c r="C9" s="10" t="s">
        <v>11</v>
      </c>
      <c r="D9" s="11" t="n">
        <f aca="false">'BOMBEIRO ELETRICISTA'!D111/B9</f>
        <v>6242.88934032687</v>
      </c>
      <c r="E9" s="11" t="n">
        <f aca="false">B9*D9</f>
        <v>6242.88934032687</v>
      </c>
      <c r="F9" s="11" t="n">
        <f aca="false">E9*$V$16</f>
        <v>74914.6720839225</v>
      </c>
    </row>
    <row r="10" customFormat="false" ht="19.5" hidden="false" customHeight="true" outlineLevel="0" collapsed="false">
      <c r="A10" s="9" t="n">
        <v>6</v>
      </c>
      <c r="B10" s="9" t="str">
        <f aca="false">COPEIRO!D91</f>
        <v>05</v>
      </c>
      <c r="C10" s="10" t="s">
        <v>12</v>
      </c>
      <c r="D10" s="11" t="n">
        <f aca="false">COPEIRO!D111/B10</f>
        <v>4766.30801853421</v>
      </c>
      <c r="E10" s="11" t="n">
        <f aca="false">B10*D10</f>
        <v>23831.540092671</v>
      </c>
      <c r="F10" s="11" t="n">
        <f aca="false">E10*$V$16</f>
        <v>285978.481112052</v>
      </c>
    </row>
    <row r="11" customFormat="false" ht="19.5" hidden="false" customHeight="true" outlineLevel="0" collapsed="false">
      <c r="A11" s="9" t="n">
        <v>7</v>
      </c>
      <c r="B11" s="9" t="str">
        <f aca="false">'EDITOR DE IMAGENS'!D91</f>
        <v>04</v>
      </c>
      <c r="C11" s="10" t="s">
        <v>13</v>
      </c>
      <c r="D11" s="11" t="n">
        <f aca="false">'EDITOR DE IMAGENS'!D111/B11</f>
        <v>8526.42268648248</v>
      </c>
      <c r="E11" s="11" t="n">
        <f aca="false">B11*D11</f>
        <v>34105.6907459299</v>
      </c>
      <c r="F11" s="11" t="n">
        <f aca="false">E11*$V$16</f>
        <v>409268.288951159</v>
      </c>
    </row>
    <row r="12" customFormat="false" ht="19.5" hidden="false" customHeight="true" outlineLevel="0" collapsed="false">
      <c r="A12" s="9" t="n">
        <v>8</v>
      </c>
      <c r="B12" s="9" t="n">
        <v>1</v>
      </c>
      <c r="C12" s="10" t="s">
        <v>14</v>
      </c>
      <c r="D12" s="11" t="n">
        <f aca="false">ENCARREGADO!D110/B12</f>
        <v>8774.57792417182</v>
      </c>
      <c r="E12" s="11" t="n">
        <f aca="false">B12*D12</f>
        <v>8774.57792417182</v>
      </c>
      <c r="F12" s="11" t="n">
        <f aca="false">E12*$V$16</f>
        <v>105294.935090062</v>
      </c>
    </row>
    <row r="13" customFormat="false" ht="19.5" hidden="false" customHeight="true" outlineLevel="0" collapsed="false">
      <c r="A13" s="9" t="n">
        <v>9</v>
      </c>
      <c r="B13" s="9" t="str">
        <f aca="false">GARÇOM!D89</f>
        <v>02</v>
      </c>
      <c r="C13" s="10" t="s">
        <v>15</v>
      </c>
      <c r="D13" s="11" t="n">
        <f aca="false">GARÇOM!D109/B13</f>
        <v>5791.16924746581</v>
      </c>
      <c r="E13" s="11" t="n">
        <f aca="false">B13*D13</f>
        <v>11582.3384949316</v>
      </c>
      <c r="F13" s="11" t="n">
        <f aca="false">E13*$V$16</f>
        <v>138988.06193918</v>
      </c>
    </row>
    <row r="14" customFormat="false" ht="19.5" hidden="false" customHeight="true" outlineLevel="0" collapsed="false">
      <c r="A14" s="9" t="n">
        <v>10</v>
      </c>
      <c r="B14" s="9" t="str">
        <f aca="false">JORNALISTA!D91</f>
        <v>04</v>
      </c>
      <c r="C14" s="10" t="s">
        <v>16</v>
      </c>
      <c r="D14" s="11" t="n">
        <f aca="false">JORNALISTA!D111/B14</f>
        <v>8511.51731356657</v>
      </c>
      <c r="E14" s="11" t="n">
        <f aca="false">B14*D14</f>
        <v>34046.0692542663</v>
      </c>
      <c r="F14" s="11" t="n">
        <f aca="false">E14*$V$16</f>
        <v>408552.831051196</v>
      </c>
    </row>
    <row r="15" customFormat="false" ht="19.5" hidden="false" customHeight="true" outlineLevel="0" collapsed="false">
      <c r="A15" s="9" t="n">
        <v>11</v>
      </c>
      <c r="B15" s="9" t="str">
        <f aca="false">MOTOBOY!D92</f>
        <v>01</v>
      </c>
      <c r="C15" s="10" t="s">
        <v>17</v>
      </c>
      <c r="D15" s="11" t="n">
        <f aca="false">MOTOBOY!D112/B15</f>
        <v>5650.58477143828</v>
      </c>
      <c r="E15" s="11" t="n">
        <f aca="false">B15*D15</f>
        <v>5650.58477143828</v>
      </c>
      <c r="F15" s="11" t="n">
        <f aca="false">E15*$V$16</f>
        <v>67807.0172572593</v>
      </c>
    </row>
    <row r="16" customFormat="false" ht="19.5" hidden="false" customHeight="true" outlineLevel="0" collapsed="false">
      <c r="A16" s="9" t="n">
        <v>12</v>
      </c>
      <c r="B16" s="9" t="str">
        <f aca="false">MOTORISTA!D91</f>
        <v>02</v>
      </c>
      <c r="C16" s="10" t="s">
        <v>18</v>
      </c>
      <c r="D16" s="11" t="n">
        <f aca="false">MOTORISTA!D111/B16</f>
        <v>6393.58590820793</v>
      </c>
      <c r="E16" s="11" t="n">
        <f aca="false">B16*D16</f>
        <v>12787.1718164159</v>
      </c>
      <c r="F16" s="11" t="n">
        <f aca="false">E16*$V$16</f>
        <v>153446.06179699</v>
      </c>
      <c r="V16" s="1" t="n">
        <v>12</v>
      </c>
    </row>
    <row r="17" customFormat="false" ht="19.5" hidden="false" customHeight="true" outlineLevel="0" collapsed="false">
      <c r="A17" s="9" t="n">
        <v>13</v>
      </c>
      <c r="B17" s="9" t="str">
        <f aca="false">PORTEIRO!D90</f>
        <v>08</v>
      </c>
      <c r="C17" s="10" t="s">
        <v>19</v>
      </c>
      <c r="D17" s="11" t="n">
        <f aca="false">PORTEIRO!D110/B17</f>
        <v>5791.16924746581</v>
      </c>
      <c r="E17" s="11" t="n">
        <f aca="false">B17*D17</f>
        <v>46329.3539797265</v>
      </c>
      <c r="F17" s="11" t="n">
        <f aca="false">E17*$V$16</f>
        <v>555952.247756718</v>
      </c>
    </row>
    <row r="18" customFormat="false" ht="19.5" hidden="false" customHeight="true" outlineLevel="0" collapsed="false">
      <c r="A18" s="9" t="n">
        <v>14</v>
      </c>
      <c r="B18" s="9" t="str">
        <f aca="false">PROGRAMADOR!D91</f>
        <v>03</v>
      </c>
      <c r="C18" s="10" t="s">
        <v>20</v>
      </c>
      <c r="D18" s="11" t="n">
        <f aca="false">PROGRAMADOR!D111/B18</f>
        <v>8483.8784484491</v>
      </c>
      <c r="E18" s="11" t="n">
        <f aca="false">B18*D18</f>
        <v>25451.6353453473</v>
      </c>
      <c r="F18" s="11" t="n">
        <f aca="false">E18*$V$16</f>
        <v>305419.624144168</v>
      </c>
    </row>
    <row r="19" customFormat="false" ht="19.5" hidden="false" customHeight="true" outlineLevel="0" collapsed="false">
      <c r="A19" s="9" t="n">
        <v>15</v>
      </c>
      <c r="B19" s="9" t="str">
        <f aca="false">RECEPCIONISTA!D90</f>
        <v>04</v>
      </c>
      <c r="C19" s="10" t="s">
        <v>21</v>
      </c>
      <c r="D19" s="11" t="n">
        <f aca="false">RECEPCIONISTA!D112/B19</f>
        <v>5415.51310904262</v>
      </c>
      <c r="E19" s="11" t="n">
        <f aca="false">B19*D19</f>
        <v>21662.0524361705</v>
      </c>
      <c r="F19" s="11" t="n">
        <f aca="false">E19*$V$16</f>
        <v>259944.629234046</v>
      </c>
    </row>
    <row r="20" customFormat="false" ht="19.5" hidden="false" customHeight="true" outlineLevel="0" collapsed="false">
      <c r="A20" s="9" t="n">
        <v>16</v>
      </c>
      <c r="B20" s="9" t="str">
        <f aca="false">'SERVENTE DE LIMPEZA'!D90</f>
        <v>10</v>
      </c>
      <c r="C20" s="10" t="s">
        <v>22</v>
      </c>
      <c r="D20" s="11" t="n">
        <f aca="false">'SERVENTE DE LIMPEZA'!D112/B20</f>
        <v>4384.97475809264</v>
      </c>
      <c r="E20" s="11" t="n">
        <f aca="false">B20*D20</f>
        <v>43849.7475809264</v>
      </c>
      <c r="F20" s="11" t="n">
        <f aca="false">E20*$V$16</f>
        <v>526196.970971117</v>
      </c>
    </row>
    <row r="21" customFormat="false" ht="19.5" hidden="false" customHeight="true" outlineLevel="0" collapsed="false">
      <c r="A21" s="9" t="n">
        <v>17</v>
      </c>
      <c r="B21" s="9" t="str">
        <f aca="false">'SUPORTE TI'!D91</f>
        <v>03</v>
      </c>
      <c r="C21" s="10" t="s">
        <v>23</v>
      </c>
      <c r="D21" s="11" t="n">
        <f aca="false">'SUPORTE TI'!D111/B21</f>
        <v>8526.42268648248</v>
      </c>
      <c r="E21" s="11" t="n">
        <f aca="false">B21*D21</f>
        <v>25579.2680594474</v>
      </c>
      <c r="F21" s="11" t="n">
        <f aca="false">E21*$V$16</f>
        <v>306951.216713369</v>
      </c>
    </row>
    <row r="22" customFormat="false" ht="19.5" hidden="false" customHeight="true" outlineLevel="0" collapsed="false">
      <c r="A22" s="9" t="n">
        <v>18</v>
      </c>
      <c r="B22" s="9" t="str">
        <f aca="false">TELEFONISTA!D89</f>
        <v>02</v>
      </c>
      <c r="C22" s="10" t="s">
        <v>24</v>
      </c>
      <c r="D22" s="11" t="n">
        <f aca="false">TELEFONISTA!D111/B22</f>
        <v>6058.81934462957</v>
      </c>
      <c r="E22" s="11" t="n">
        <f aca="false">B22*D22</f>
        <v>12117.6386892591</v>
      </c>
      <c r="F22" s="11" t="n">
        <f aca="false">E22*$V$16</f>
        <v>145411.66427111</v>
      </c>
    </row>
    <row r="23" customFormat="false" ht="19.5" hidden="false" customHeight="true" outlineLevel="0" collapsed="false">
      <c r="A23" s="9" t="n">
        <v>19</v>
      </c>
      <c r="B23" s="9" t="str">
        <f aca="false">'VIGIA DIURNO'!D92</f>
        <v>02</v>
      </c>
      <c r="C23" s="10" t="s">
        <v>25</v>
      </c>
      <c r="D23" s="11" t="n">
        <f aca="false">'VIGIA DIURNO'!D114/B23</f>
        <v>5334.46673671783</v>
      </c>
      <c r="E23" s="11" t="n">
        <f aca="false">B23*D23</f>
        <v>10668.9334734357</v>
      </c>
      <c r="F23" s="11" t="n">
        <f aca="false">E23*$V$16</f>
        <v>128027.201681228</v>
      </c>
    </row>
    <row r="24" customFormat="false" ht="19.5" hidden="false" customHeight="true" outlineLevel="0" collapsed="false">
      <c r="A24" s="9" t="n">
        <v>20</v>
      </c>
      <c r="B24" s="9" t="str">
        <f aca="false">'VIGIA NOTURNO'!D92</f>
        <v>04</v>
      </c>
      <c r="C24" s="10" t="s">
        <v>26</v>
      </c>
      <c r="D24" s="11" t="n">
        <f aca="false">'VIGIA NOTURNO'!D114/B24</f>
        <v>6495.03166357265</v>
      </c>
      <c r="E24" s="11" t="n">
        <f aca="false">B24*D24</f>
        <v>25980.1266542906</v>
      </c>
      <c r="F24" s="11" t="n">
        <f aca="false">E24*$V$16</f>
        <v>311761.519851487</v>
      </c>
    </row>
    <row r="25" customFormat="false" ht="19.5" hidden="false" customHeight="true" outlineLevel="0" collapsed="false">
      <c r="A25" s="9" t="n">
        <v>21</v>
      </c>
      <c r="B25" s="9" t="str">
        <f aca="false">ZELADOR!D91</f>
        <v>01</v>
      </c>
      <c r="C25" s="10" t="s">
        <v>27</v>
      </c>
      <c r="D25" s="11" t="n">
        <f aca="false">ZELADOR!D111/B25</f>
        <v>6484.30708913468</v>
      </c>
      <c r="E25" s="11" t="n">
        <f aca="false">B25*D25</f>
        <v>6484.30708913468</v>
      </c>
      <c r="F25" s="11" t="n">
        <f aca="false">E25*$V$16</f>
        <v>77811.6850696162</v>
      </c>
    </row>
    <row r="26" customFormat="false" ht="19.5" hidden="false" customHeight="true" outlineLevel="0" collapsed="false">
      <c r="A26" s="12"/>
      <c r="B26" s="13" t="n">
        <f aca="false">SUM(B5:B19)</f>
        <v>1</v>
      </c>
      <c r="C26" s="14" t="s">
        <v>28</v>
      </c>
      <c r="D26" s="15" t="n">
        <f aca="false">SUM(D5:D25)</f>
        <v>136457.886971441</v>
      </c>
      <c r="E26" s="15" t="n">
        <f aca="false">SUM(E5:E25)</f>
        <v>379970.17442555</v>
      </c>
      <c r="F26" s="15" t="n">
        <f aca="false">SUM(F5:F25)</f>
        <v>4559642.0931066</v>
      </c>
    </row>
    <row r="27" customFormat="false" ht="13.8" hidden="false" customHeight="false" outlineLevel="0" collapsed="false">
      <c r="A27" s="16"/>
      <c r="B27" s="16"/>
      <c r="C27" s="16"/>
      <c r="D27" s="16"/>
      <c r="E27" s="16"/>
      <c r="F27" s="16"/>
    </row>
    <row r="28" customFormat="false" ht="13.8" hidden="false" customHeight="false" outlineLevel="0" collapsed="false"/>
    <row r="29" customFormat="false" ht="13.8" hidden="false" customHeight="false" outlineLevel="0" collapsed="false"/>
    <row r="30" customFormat="false" ht="13.8" hidden="false" customHeight="false" outlineLevel="0" collapsed="false"/>
    <row r="31" customFormat="false" ht="13.8" hidden="false" customHeight="false" outlineLevel="0" collapsed="false"/>
    <row r="32" customFormat="false" ht="13.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
    <mergeCell ref="A1:F1"/>
    <mergeCell ref="A2:F2"/>
  </mergeCells>
  <printOptions headings="false" gridLines="false" gridLinesSet="true" horizontalCentered="false" verticalCentered="false"/>
  <pageMargins left="0.250694444444444" right="0.257638888888889" top="0.470138888888889" bottom="0.110416666666667" header="0.204861111111111" footer="0.511811023622047"/>
  <pageSetup paperSize="9" scale="95" fitToWidth="1" fitToHeight="1" pageOrder="downThenOver" orientation="portrait" blackAndWhite="false" draft="false" cellComments="none" horizontalDpi="300" verticalDpi="300" copies="1"/>
  <headerFooter differentFirst="false" differentOddEven="false">
    <oddHeader>&amp;C&amp;"Times New Roman,Normal"&amp;12&amp;A</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5.11"/>
    <col collapsed="false" customWidth="true" hidden="false" outlineLevel="0" max="5" min="5" style="196" width="40.56"/>
    <col collapsed="false" customWidth="false" hidden="false" outlineLevel="0" max="7" min="6" style="196" width="9.12"/>
    <col collapsed="false" customWidth="true" hidden="false" outlineLevel="0" max="8" min="8" style="196" width="10.65"/>
    <col collapsed="false" customWidth="false" hidden="false" outlineLevel="0" max="1019" min="9" style="196" width="9.12"/>
    <col collapsed="false" customWidth="true" hidden="false" outlineLevel="0" max="1024" min="1020" style="1" width="11.57"/>
  </cols>
  <sheetData>
    <row r="1" customFormat="false" ht="16.5" hidden="false" customHeight="false" outlineLevel="0" collapsed="false">
      <c r="A1" s="33"/>
      <c r="B1" s="33"/>
      <c r="C1" s="33"/>
      <c r="D1" s="33"/>
      <c r="E1" s="33"/>
    </row>
    <row r="2" customFormat="false" ht="14.25" hidden="false" customHeight="false" outlineLevel="0" collapsed="false">
      <c r="A2" s="197" t="s">
        <v>220</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42" t="s">
        <v>14</v>
      </c>
      <c r="C4" s="42" t="s">
        <v>195</v>
      </c>
      <c r="D4" s="43"/>
      <c r="E4" s="37" t="s">
        <v>184</v>
      </c>
    </row>
    <row r="5" customFormat="false" ht="14.25" hidden="false" customHeight="false" outlineLevel="0" collapsed="false">
      <c r="A5" s="44"/>
      <c r="B5" s="45" t="s">
        <v>55</v>
      </c>
      <c r="C5" s="46"/>
      <c r="D5" s="46"/>
      <c r="E5" s="203" t="s">
        <v>221</v>
      </c>
    </row>
    <row r="6" customFormat="false" ht="14.25" hidden="false" customHeight="false" outlineLevel="0" collapsed="false">
      <c r="A6" s="36" t="n">
        <v>1</v>
      </c>
      <c r="B6" s="48" t="s">
        <v>56</v>
      </c>
      <c r="C6" s="36"/>
      <c r="D6" s="49" t="s">
        <v>57</v>
      </c>
      <c r="E6" s="48" t="s">
        <v>58</v>
      </c>
    </row>
    <row r="7" customFormat="false" ht="13.8" hidden="false" customHeight="false" outlineLevel="0" collapsed="false">
      <c r="A7" s="50"/>
      <c r="B7" s="51"/>
      <c r="C7" s="52"/>
      <c r="D7" s="53"/>
      <c r="E7" s="51" t="s">
        <v>186</v>
      </c>
    </row>
    <row r="8" customFormat="false" ht="13.8" hidden="false" customHeight="false" outlineLevel="0" collapsed="false">
      <c r="A8" s="54" t="s">
        <v>60</v>
      </c>
      <c r="B8" s="55" t="s">
        <v>61</v>
      </c>
      <c r="C8" s="56"/>
      <c r="D8" s="57" t="n">
        <v>3099.54</v>
      </c>
      <c r="E8" s="55" t="s">
        <v>217</v>
      </c>
    </row>
    <row r="9" customFormat="false" ht="13.8" hidden="false" customHeight="false" outlineLevel="0" collapsed="false">
      <c r="A9" s="204"/>
      <c r="B9" s="87"/>
      <c r="C9" s="205"/>
      <c r="D9" s="206"/>
      <c r="E9" s="87" t="s">
        <v>188</v>
      </c>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c r="H11" s="211"/>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3099.54</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c r="H16" s="196" t="n">
        <v>431.9</v>
      </c>
    </row>
    <row r="17" customFormat="false" ht="14.25" hidden="false" customHeight="false" outlineLevel="0" collapsed="false">
      <c r="A17" s="75" t="s">
        <v>60</v>
      </c>
      <c r="B17" s="59" t="s">
        <v>70</v>
      </c>
      <c r="C17" s="76"/>
      <c r="D17" s="61" t="n">
        <f aca="false">((4*22)*4)-(D13*6%)</f>
        <v>166.0276</v>
      </c>
      <c r="E17" s="59" t="s">
        <v>71</v>
      </c>
      <c r="H17" s="196" t="n">
        <v>20.58</v>
      </c>
    </row>
    <row r="18" customFormat="false" ht="14.25" hidden="false" customHeight="false" outlineLevel="0" collapsed="false">
      <c r="A18" s="75" t="s">
        <v>63</v>
      </c>
      <c r="B18" s="59" t="s">
        <v>72</v>
      </c>
      <c r="C18" s="76" t="n">
        <v>0</v>
      </c>
      <c r="D18" s="61" t="n">
        <v>460.06</v>
      </c>
      <c r="E18" s="59"/>
      <c r="G18" s="218"/>
      <c r="H18" s="196" t="n">
        <v>22</v>
      </c>
    </row>
    <row r="19" customFormat="false" ht="14.25" hidden="false" customHeight="false" outlineLevel="0" collapsed="false">
      <c r="A19" s="75" t="s">
        <v>74</v>
      </c>
      <c r="B19" s="59" t="s">
        <v>189</v>
      </c>
      <c r="C19" s="76" t="n">
        <v>0</v>
      </c>
      <c r="D19" s="61" t="n">
        <v>43.66</v>
      </c>
      <c r="E19" s="59"/>
      <c r="H19" s="196" t="n">
        <v>452.76</v>
      </c>
    </row>
    <row r="20" customFormat="false" ht="14.25" hidden="false" customHeight="false" outlineLevel="0" collapsed="false">
      <c r="A20" s="75" t="s">
        <v>76</v>
      </c>
      <c r="B20" s="59" t="s">
        <v>77</v>
      </c>
      <c r="C20" s="76"/>
      <c r="D20" s="61" t="n">
        <v>5</v>
      </c>
      <c r="E20" s="59"/>
      <c r="H20" s="196" t="n">
        <v>90.55</v>
      </c>
    </row>
    <row r="21" customFormat="false" ht="14.25" hidden="false" customHeight="false" outlineLevel="0" collapsed="false">
      <c r="A21" s="78"/>
      <c r="B21" s="72" t="s">
        <v>78</v>
      </c>
      <c r="C21" s="79" t="n">
        <f aca="false">SUM(C17:C20)</f>
        <v>0</v>
      </c>
      <c r="D21" s="74" t="n">
        <f aca="false">SUM(D17:D20)</f>
        <v>674.7476</v>
      </c>
      <c r="E21" s="59"/>
      <c r="H21" s="196" t="n">
        <f aca="false">H19-H20</f>
        <v>362.21</v>
      </c>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619.908</v>
      </c>
      <c r="E25" s="59" t="s">
        <v>82</v>
      </c>
    </row>
    <row r="26" customFormat="false" ht="14.25" hidden="false" customHeight="false" outlineLevel="0" collapsed="false">
      <c r="A26" s="75" t="s">
        <v>63</v>
      </c>
      <c r="B26" s="59" t="s">
        <v>83</v>
      </c>
      <c r="C26" s="76" t="n">
        <v>0.08</v>
      </c>
      <c r="D26" s="61" t="n">
        <f aca="false">D$13*C26</f>
        <v>247.9632</v>
      </c>
      <c r="E26" s="59" t="s">
        <v>84</v>
      </c>
    </row>
    <row r="27" customFormat="false" ht="14.25" hidden="false" customHeight="false" outlineLevel="0" collapsed="false">
      <c r="A27" s="75" t="s">
        <v>74</v>
      </c>
      <c r="B27" s="59" t="s">
        <v>85</v>
      </c>
      <c r="C27" s="76" t="n">
        <v>0.025</v>
      </c>
      <c r="D27" s="61" t="n">
        <f aca="false">D$13*C27</f>
        <v>77.4885</v>
      </c>
      <c r="E27" s="59" t="s">
        <v>86</v>
      </c>
    </row>
    <row r="28" customFormat="false" ht="14.25" hidden="false" customHeight="false" outlineLevel="0" collapsed="false">
      <c r="A28" s="75" t="s">
        <v>76</v>
      </c>
      <c r="B28" s="59" t="s">
        <v>87</v>
      </c>
      <c r="C28" s="76" t="n">
        <v>0.01</v>
      </c>
      <c r="D28" s="61" t="n">
        <f aca="false">D$13*C28</f>
        <v>30.9954</v>
      </c>
      <c r="E28" s="59" t="s">
        <v>88</v>
      </c>
    </row>
    <row r="29" customFormat="false" ht="14.25" hidden="false" customHeight="false" outlineLevel="0" collapsed="false">
      <c r="A29" s="75" t="s">
        <v>89</v>
      </c>
      <c r="B29" s="59" t="s">
        <v>90</v>
      </c>
      <c r="C29" s="76" t="n">
        <v>0.025</v>
      </c>
      <c r="D29" s="61" t="n">
        <f aca="false">D$13*C29</f>
        <v>77.4885</v>
      </c>
      <c r="E29" s="59" t="s">
        <v>91</v>
      </c>
    </row>
    <row r="30" customFormat="false" ht="14.25" hidden="false" customHeight="false" outlineLevel="0" collapsed="false">
      <c r="A30" s="75" t="s">
        <v>92</v>
      </c>
      <c r="B30" s="59" t="s">
        <v>93</v>
      </c>
      <c r="C30" s="76" t="n">
        <v>0.002</v>
      </c>
      <c r="D30" s="61" t="n">
        <f aca="false">D$13*C30</f>
        <v>6.19908</v>
      </c>
      <c r="E30" s="59" t="s">
        <v>94</v>
      </c>
    </row>
    <row r="31" customFormat="false" ht="14.25" hidden="false" customHeight="false" outlineLevel="0" collapsed="false">
      <c r="A31" s="75" t="s">
        <v>95</v>
      </c>
      <c r="B31" s="59" t="s">
        <v>96</v>
      </c>
      <c r="C31" s="76" t="n">
        <v>0.006</v>
      </c>
      <c r="D31" s="61" t="n">
        <f aca="false">D$13*C31</f>
        <v>18.59724</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271"/>
      <c r="B33" s="272" t="s">
        <v>101</v>
      </c>
      <c r="C33" s="273" t="n">
        <f aca="false">SUM(C25:C32)</f>
        <v>0.348</v>
      </c>
      <c r="D33" s="274" t="n">
        <f aca="false">SUM(D25:D32)</f>
        <v>1078.63992</v>
      </c>
      <c r="E33" s="275"/>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258.191682</v>
      </c>
      <c r="E37" s="59" t="s">
        <v>104</v>
      </c>
    </row>
    <row r="38" customFormat="false" ht="14.25" hidden="false" customHeight="false" outlineLevel="0" collapsed="false">
      <c r="A38" s="75" t="s">
        <v>63</v>
      </c>
      <c r="B38" s="87" t="s">
        <v>105</v>
      </c>
      <c r="C38" s="88" t="n">
        <v>0.0833</v>
      </c>
      <c r="D38" s="206" t="n">
        <f aca="false">D$13*C38</f>
        <v>258.191682</v>
      </c>
      <c r="E38" s="89" t="s">
        <v>106</v>
      </c>
    </row>
    <row r="39" customFormat="false" ht="14.25" hidden="false" customHeight="false" outlineLevel="0" collapsed="false">
      <c r="A39" s="75" t="s">
        <v>74</v>
      </c>
      <c r="B39" s="59" t="s">
        <v>107</v>
      </c>
      <c r="C39" s="76" t="n">
        <v>0.0278</v>
      </c>
      <c r="D39" s="61" t="n">
        <f aca="false">D$13*C39</f>
        <v>86.167212</v>
      </c>
      <c r="E39" s="59" t="s">
        <v>108</v>
      </c>
    </row>
    <row r="40" customFormat="false" ht="14.25" hidden="false" customHeight="false" outlineLevel="0" collapsed="false">
      <c r="A40" s="90"/>
      <c r="B40" s="91" t="s">
        <v>109</v>
      </c>
      <c r="C40" s="92" t="n">
        <f aca="false">SUM(C37:C39)</f>
        <v>0.1944</v>
      </c>
      <c r="D40" s="93" t="n">
        <f aca="false">SUM(D37:D39)</f>
        <v>602.550576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209.687600448</v>
      </c>
      <c r="E42" s="101" t="s">
        <v>112</v>
      </c>
    </row>
    <row r="43" customFormat="false" ht="14.25" hidden="false" customHeight="false" outlineLevel="0" collapsed="false">
      <c r="A43" s="78"/>
      <c r="B43" s="221" t="s">
        <v>113</v>
      </c>
      <c r="C43" s="222" t="n">
        <f aca="false">SUM(C40:C42)</f>
        <v>0.2620512</v>
      </c>
      <c r="D43" s="223" t="n">
        <f aca="false">SUM(D40:D42)</f>
        <v>812.238176448</v>
      </c>
      <c r="E43" s="59"/>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12.9095841</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1.032766728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60.2688333333333</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20.973554</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95.1847381613333</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43.0491666666667</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25.8295</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12.91475</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SUM(C75:C84)</f>
        <v>0.0263888888888889</v>
      </c>
      <c r="D85" s="86" t="n">
        <f aca="false">SUM(D75:D84)</f>
        <v>81.7934166666667</v>
      </c>
      <c r="E85" s="81"/>
    </row>
    <row r="86" customFormat="false" ht="14.25" hidden="false" customHeight="false" outlineLevel="0" collapsed="false">
      <c r="A86" s="80" t="s">
        <v>89</v>
      </c>
      <c r="B86" s="81" t="s">
        <v>155</v>
      </c>
      <c r="C86" s="118" t="n">
        <f aca="false">C85*C33</f>
        <v>0.00918333333333333</v>
      </c>
      <c r="D86" s="123" t="n">
        <f aca="false">D$13*C86</f>
        <v>28.464109</v>
      </c>
      <c r="E86" s="117" t="s">
        <v>156</v>
      </c>
    </row>
    <row r="87" customFormat="false" ht="14.25" hidden="false" customHeight="false" outlineLevel="0" collapsed="false">
      <c r="A87" s="154"/>
      <c r="B87" s="155" t="s">
        <v>157</v>
      </c>
      <c r="C87" s="154"/>
      <c r="D87" s="156" t="n">
        <f aca="false">SUM(D85:D86)</f>
        <v>110.257525666667</v>
      </c>
      <c r="E87" s="98" t="s">
        <v>158</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5870.607960276</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161</v>
      </c>
      <c r="E91" s="166" t="n">
        <f aca="false">D89*D91</f>
        <v>5870.607960276</v>
      </c>
    </row>
    <row r="92" customFormat="false" ht="14.25" hidden="false" customHeight="false" outlineLevel="0" collapsed="false">
      <c r="A92" s="107"/>
      <c r="B92" s="108" t="s">
        <v>162</v>
      </c>
      <c r="C92" s="109"/>
      <c r="D92" s="110"/>
      <c r="E92" s="111"/>
    </row>
    <row r="93" customFormat="false" ht="14.25" hidden="false" customHeight="false" outlineLevel="0" collapsed="false">
      <c r="A93" s="167"/>
      <c r="B93" s="136"/>
      <c r="C93" s="168" t="s">
        <v>69</v>
      </c>
      <c r="D93" s="169" t="s">
        <v>57</v>
      </c>
      <c r="E93" s="149" t="s">
        <v>58</v>
      </c>
    </row>
    <row r="94" customFormat="false" ht="14.25" hidden="false" customHeight="false" outlineLevel="0" collapsed="false">
      <c r="A94" s="124" t="s">
        <v>60</v>
      </c>
      <c r="B94" s="98" t="s">
        <v>163</v>
      </c>
      <c r="C94" s="99" t="n">
        <v>0.13</v>
      </c>
      <c r="D94" s="100" t="n">
        <f aca="false">E91*C94</f>
        <v>763.17903483588</v>
      </c>
      <c r="E94" s="170" t="s">
        <v>164</v>
      </c>
    </row>
    <row r="95" customFormat="false" ht="14.25" hidden="false" customHeight="false" outlineLevel="0" collapsed="false">
      <c r="A95" s="80" t="s">
        <v>63</v>
      </c>
      <c r="B95" s="98" t="s">
        <v>165</v>
      </c>
      <c r="C95" s="99" t="n">
        <v>0.1</v>
      </c>
      <c r="D95" s="83" t="n">
        <f aca="false">(E91+D94)*C95</f>
        <v>663.378699511188</v>
      </c>
      <c r="E95" s="170" t="s">
        <v>166</v>
      </c>
    </row>
    <row r="96" customFormat="false" ht="14.25" hidden="false" customHeight="false" outlineLevel="0" collapsed="false">
      <c r="A96" s="116"/>
      <c r="B96" s="113" t="s">
        <v>167</v>
      </c>
      <c r="C96" s="122"/>
      <c r="D96" s="115" t="n">
        <f aca="false">SUM(D94:D95)</f>
        <v>1426.55773434707</v>
      </c>
      <c r="E96" s="171"/>
    </row>
    <row r="97" customFormat="false" ht="14.25" hidden="false" customHeight="false" outlineLevel="0" collapsed="false">
      <c r="A97" s="102" t="s">
        <v>168</v>
      </c>
      <c r="B97" s="172" t="s">
        <v>169</v>
      </c>
      <c r="C97" s="173"/>
      <c r="D97" s="174"/>
      <c r="E97" s="175"/>
    </row>
    <row r="98" customFormat="false" ht="14.25" hidden="false" customHeight="false" outlineLevel="0" collapsed="false">
      <c r="A98" s="161"/>
      <c r="B98" s="162"/>
      <c r="C98" s="176"/>
      <c r="D98" s="164"/>
      <c r="E98" s="177"/>
    </row>
    <row r="99" customFormat="false" ht="14.25" hidden="false" customHeight="false" outlineLevel="0" collapsed="false">
      <c r="A99" s="178"/>
      <c r="B99" s="179" t="s">
        <v>170</v>
      </c>
      <c r="C99" s="180"/>
      <c r="D99" s="169" t="n">
        <f aca="false">(E91+D96)/(1-6.65%)</f>
        <v>7816.99592353837</v>
      </c>
      <c r="E99" s="181"/>
    </row>
    <row r="100" customFormat="false" ht="14.25" hidden="false" customHeight="false" outlineLevel="0" collapsed="false">
      <c r="A100" s="199"/>
      <c r="B100" s="219"/>
      <c r="C100" s="224"/>
      <c r="D100" s="220"/>
      <c r="E100" s="225"/>
    </row>
    <row r="101" customFormat="false" ht="14.25" hidden="false" customHeight="false" outlineLevel="0" collapsed="false">
      <c r="A101" s="107"/>
      <c r="B101" s="108" t="s">
        <v>171</v>
      </c>
      <c r="C101" s="183"/>
      <c r="D101" s="184"/>
      <c r="E101" s="185"/>
    </row>
    <row r="102" customFormat="false" ht="14.25" hidden="false" customHeight="false" outlineLevel="0" collapsed="false">
      <c r="A102" s="167"/>
      <c r="B102" s="136"/>
      <c r="C102" s="168" t="s">
        <v>69</v>
      </c>
      <c r="D102" s="135" t="s">
        <v>57</v>
      </c>
      <c r="E102" s="149" t="s">
        <v>58</v>
      </c>
    </row>
    <row r="103" customFormat="false" ht="14.25" hidden="false" customHeight="false" outlineLevel="0" collapsed="false">
      <c r="A103" s="124" t="s">
        <v>74</v>
      </c>
      <c r="B103" s="98" t="s">
        <v>172</v>
      </c>
      <c r="C103" s="99"/>
      <c r="D103" s="83"/>
      <c r="E103" s="186" t="s">
        <v>173</v>
      </c>
    </row>
    <row r="104" customFormat="false" ht="13.8" hidden="false" customHeight="false" outlineLevel="0" collapsed="false">
      <c r="A104" s="80"/>
      <c r="B104" s="81" t="s">
        <v>174</v>
      </c>
      <c r="C104" s="82" t="n">
        <v>0.0165</v>
      </c>
      <c r="D104" s="83" t="n">
        <f aca="false">$D$99*C104</f>
        <v>128.980432738383</v>
      </c>
      <c r="E104" s="187" t="s">
        <v>175</v>
      </c>
    </row>
    <row r="105" customFormat="false" ht="13.8" hidden="false" customHeight="false" outlineLevel="0" collapsed="false">
      <c r="A105" s="80"/>
      <c r="B105" s="81" t="s">
        <v>176</v>
      </c>
      <c r="C105" s="82" t="n">
        <v>0.076</v>
      </c>
      <c r="D105" s="83" t="n">
        <f aca="false">$D$99*C105</f>
        <v>594.091690188916</v>
      </c>
      <c r="E105" s="187" t="s">
        <v>175</v>
      </c>
    </row>
    <row r="106" customFormat="false" ht="13.8" hidden="false" customHeight="false" outlineLevel="0" collapsed="false">
      <c r="A106" s="188"/>
      <c r="B106" s="189" t="s">
        <v>177</v>
      </c>
      <c r="C106" s="190" t="n">
        <v>0.03</v>
      </c>
      <c r="D106" s="191" t="n">
        <f aca="false">$D$99*C106</f>
        <v>234.509877706151</v>
      </c>
      <c r="E106" s="192" t="s">
        <v>178</v>
      </c>
    </row>
    <row r="107" customFormat="false" ht="14.25" hidden="false" customHeight="false" outlineLevel="0" collapsed="false">
      <c r="A107" s="80"/>
      <c r="B107" s="81"/>
      <c r="C107" s="82"/>
      <c r="D107" s="83"/>
      <c r="E107" s="121"/>
    </row>
    <row r="108" customFormat="false" ht="14.25" hidden="false" customHeight="false" outlineLevel="0" collapsed="false">
      <c r="A108" s="147"/>
      <c r="B108" s="84" t="s">
        <v>154</v>
      </c>
      <c r="C108" s="85" t="n">
        <f aca="false">SUM(C104:C107)</f>
        <v>0.1225</v>
      </c>
      <c r="D108" s="86" t="n">
        <f aca="false">SUM(D104:D107)</f>
        <v>957.58200063345</v>
      </c>
      <c r="E108" s="98"/>
    </row>
    <row r="109" customFormat="false" ht="14.25" hidden="false" customHeight="false" outlineLevel="0" collapsed="false">
      <c r="A109" s="80"/>
      <c r="B109" s="81"/>
      <c r="C109" s="118"/>
      <c r="D109" s="123"/>
      <c r="E109" s="81"/>
    </row>
    <row r="110" customFormat="false" ht="14.25" hidden="false" customHeight="false" outlineLevel="0" collapsed="false">
      <c r="A110" s="80"/>
      <c r="B110" s="84" t="s">
        <v>179</v>
      </c>
      <c r="C110" s="80"/>
      <c r="D110" s="86" t="n">
        <f aca="false">D108+D99</f>
        <v>8774.57792417182</v>
      </c>
      <c r="E110" s="81"/>
    </row>
    <row r="111" customFormat="false" ht="14.25" hidden="false" customHeight="false" outlineLevel="0" collapsed="false">
      <c r="A111" s="80"/>
      <c r="B111" s="84"/>
      <c r="C111" s="80"/>
      <c r="D111" s="86"/>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t="s">
        <v>180</v>
      </c>
      <c r="C113" s="80" t="n">
        <v>12</v>
      </c>
      <c r="D113" s="86" t="n">
        <f aca="false">D110*C113</f>
        <v>105294.935090062</v>
      </c>
      <c r="E113" s="81"/>
    </row>
    <row r="114" customFormat="false" ht="14.25" hidden="false" customHeight="false" outlineLevel="0" collapsed="false">
      <c r="A114" s="188"/>
      <c r="B114" s="226"/>
      <c r="C114" s="188"/>
      <c r="D114" s="227"/>
      <c r="E114" s="189"/>
    </row>
    <row r="115" customFormat="false" ht="32.95" hidden="false" customHeight="true" outlineLevel="0" collapsed="false">
      <c r="A115" s="188"/>
      <c r="B115" s="193" t="s">
        <v>181</v>
      </c>
      <c r="C115" s="193"/>
      <c r="D115" s="193"/>
      <c r="E115" s="193"/>
    </row>
    <row r="116" customFormat="false" ht="13.8" hidden="false" customHeight="false" outlineLevel="0" collapsed="false">
      <c r="A116" s="196"/>
      <c r="B116" s="31"/>
      <c r="C116" s="31"/>
      <c r="D116" s="31"/>
      <c r="E116" s="31"/>
      <c r="AMF116" s="196"/>
      <c r="AMG116" s="196"/>
    </row>
    <row r="117" customFormat="false" ht="36.1" hidden="false" customHeight="false" outlineLevel="0" collapsed="false">
      <c r="A117" s="196"/>
      <c r="B117" s="194" t="s">
        <v>182</v>
      </c>
      <c r="C117" s="194"/>
      <c r="D117" s="194"/>
      <c r="E117" s="194"/>
      <c r="AMF117" s="196"/>
      <c r="AMG117" s="196"/>
    </row>
    <row r="118" s="196" customFormat="true" ht="14.25" hidden="false" customHeight="false" outlineLevel="0" collapsed="false">
      <c r="AMH118" s="1"/>
      <c r="AMI118" s="1"/>
      <c r="AMJ118" s="1"/>
    </row>
    <row r="119" s="196" customFormat="true" ht="14.25" hidden="false" customHeight="false" outlineLevel="0" collapsed="false">
      <c r="AMH119" s="1"/>
      <c r="AMI119" s="1"/>
      <c r="AMJ119" s="1"/>
    </row>
    <row r="120" s="196" customFormat="true" ht="14.25" hidden="false" customHeight="false" outlineLevel="0" collapsed="false">
      <c r="AMH120" s="1"/>
      <c r="AMI120" s="1"/>
      <c r="AMJ120" s="1"/>
    </row>
    <row r="121" s="196" customFormat="true" ht="14.25" hidden="false" customHeight="false" outlineLevel="0" collapsed="false">
      <c r="AMH121" s="1"/>
      <c r="AMI121" s="1"/>
      <c r="AMJ121" s="1"/>
    </row>
    <row r="122" s="196" customFormat="true" ht="14.25" hidden="false" customHeight="false" outlineLevel="0" collapsed="false">
      <c r="AMH122" s="1"/>
      <c r="AMI122" s="1"/>
      <c r="AMJ122" s="1"/>
    </row>
    <row r="123" s="196" customFormat="true" ht="14.25" hidden="false" customHeight="false" outlineLevel="0" collapsed="false">
      <c r="AMH123" s="1"/>
      <c r="AMI123" s="1"/>
      <c r="AMJ123" s="1"/>
    </row>
    <row r="124" s="196" customFormat="true" ht="14.25" hidden="false" customHeight="false" outlineLevel="0" collapsed="false">
      <c r="AMH124" s="1"/>
      <c r="AMI124" s="1"/>
      <c r="AMJ124" s="1"/>
    </row>
    <row r="125" s="196" customFormat="true" ht="14.25" hidden="false" customHeight="false" outlineLevel="0" collapsed="false">
      <c r="AMH125" s="1"/>
      <c r="AMI125" s="1"/>
      <c r="AMJ125" s="1"/>
    </row>
    <row r="126" s="196" customFormat="true" ht="14.25" hidden="false" customHeight="false" outlineLevel="0" collapsed="false">
      <c r="AMH126" s="1"/>
      <c r="AMI126" s="1"/>
      <c r="AMJ126" s="1"/>
    </row>
    <row r="127" s="196" customFormat="true" ht="14.25" hidden="false" customHeight="false" outlineLevel="0" collapsed="false">
      <c r="AMH127" s="1"/>
      <c r="AMI127" s="1"/>
      <c r="AMJ127" s="1"/>
    </row>
    <row r="128" s="196" customFormat="true" ht="14.25" hidden="false" customHeight="false" outlineLevel="0" collapsed="false">
      <c r="AMH128" s="1"/>
      <c r="AMI128" s="1"/>
      <c r="AMJ128" s="1"/>
    </row>
    <row r="129" s="196" customFormat="true" ht="14.25" hidden="false" customHeight="false" outlineLevel="0" collapsed="false">
      <c r="AMH129" s="1"/>
      <c r="AMI129" s="1"/>
      <c r="AMJ129" s="1"/>
    </row>
    <row r="130" s="196" customFormat="true" ht="14.25" hidden="false" customHeight="false" outlineLevel="0" collapsed="false">
      <c r="AMH130" s="1"/>
      <c r="AMI130" s="1"/>
      <c r="AMJ130" s="1"/>
    </row>
    <row r="131" s="196" customFormat="true" ht="14.25" hidden="false" customHeight="false" outlineLevel="0" collapsed="false">
      <c r="AMH131" s="1"/>
      <c r="AMI131" s="1"/>
      <c r="AMJ131" s="1"/>
    </row>
    <row r="132" s="196" customFormat="true" ht="14.25" hidden="false" customHeight="false" outlineLevel="0" collapsed="false">
      <c r="AMH132" s="1"/>
      <c r="AMI132" s="1"/>
      <c r="AMJ132" s="1"/>
    </row>
    <row r="133" s="196" customFormat="true" ht="14.25" hidden="false" customHeight="false" outlineLevel="0" collapsed="false">
      <c r="AMH133" s="1"/>
      <c r="AMI133" s="1"/>
      <c r="AMJ133" s="1"/>
    </row>
    <row r="134" s="196" customFormat="true" ht="14.25" hidden="false" customHeight="false" outlineLevel="0" collapsed="false">
      <c r="AMH134" s="1"/>
      <c r="AMI134" s="1"/>
      <c r="AMJ134" s="1"/>
    </row>
    <row r="135" s="196" customFormat="true" ht="14.25" hidden="false" customHeight="false" outlineLevel="0" collapsed="false">
      <c r="AMH135" s="1"/>
      <c r="AMI135" s="1"/>
      <c r="AMJ135" s="1"/>
    </row>
    <row r="136" s="196" customFormat="true" ht="14.25" hidden="false" customHeight="false" outlineLevel="0" collapsed="false">
      <c r="AMH136" s="1"/>
      <c r="AMI136" s="1"/>
      <c r="AMJ136" s="1"/>
    </row>
    <row r="137" s="196" customFormat="true" ht="14.25" hidden="false" customHeight="false" outlineLevel="0" collapsed="false">
      <c r="AMH137" s="1"/>
      <c r="AMI137" s="1"/>
      <c r="AMJ137" s="1"/>
    </row>
    <row r="138" s="196" customFormat="true" ht="14.25" hidden="false" customHeight="false" outlineLevel="0" collapsed="false">
      <c r="AMH138" s="1"/>
      <c r="AMI138" s="1"/>
      <c r="AMJ138" s="1"/>
    </row>
    <row r="139" s="196" customFormat="true" ht="14.25" hidden="false" customHeight="false" outlineLevel="0" collapsed="false">
      <c r="AMH139" s="1"/>
      <c r="AMI139" s="1"/>
      <c r="AMJ139" s="1"/>
    </row>
    <row r="140" s="196" customFormat="true" ht="14.25" hidden="false" customHeight="false" outlineLevel="0" collapsed="false">
      <c r="AMH140" s="1"/>
      <c r="AMI140" s="1"/>
      <c r="AMJ140" s="1"/>
    </row>
    <row r="141" s="196" customFormat="true" ht="14.25" hidden="false" customHeight="false" outlineLevel="0" collapsed="false">
      <c r="AMH141" s="1"/>
      <c r="AMI141" s="1"/>
      <c r="AMJ141" s="1"/>
    </row>
    <row r="142" s="196" customFormat="true" ht="14.25" hidden="false" customHeight="false" outlineLevel="0" collapsed="false">
      <c r="AMH142" s="1"/>
      <c r="AMI142" s="1"/>
      <c r="AMJ142" s="1"/>
    </row>
    <row r="143" s="196" customFormat="true" ht="14.25" hidden="false" customHeight="false" outlineLevel="0" collapsed="false">
      <c r="AMH143" s="1"/>
      <c r="AMI143" s="1"/>
      <c r="AMJ143" s="1"/>
    </row>
    <row r="144" s="196" customFormat="true" ht="14.25" hidden="false" customHeight="false" outlineLevel="0" collapsed="false">
      <c r="AMH144" s="1"/>
      <c r="AMI144" s="1"/>
      <c r="AMJ144" s="1"/>
    </row>
    <row r="145" s="196" customFormat="true" ht="14.25" hidden="false" customHeight="false" outlineLevel="0" collapsed="false">
      <c r="AMH145" s="1"/>
      <c r="AMI145" s="1"/>
      <c r="AMJ145" s="1"/>
    </row>
    <row r="146" s="196" customFormat="true" ht="14.25" hidden="false" customHeight="false" outlineLevel="0" collapsed="false">
      <c r="AMH146" s="1"/>
      <c r="AMI146" s="1"/>
      <c r="AMJ146" s="1"/>
    </row>
    <row r="147" s="196" customFormat="true" ht="14.25" hidden="false" customHeight="false" outlineLevel="0" collapsed="false">
      <c r="AMH147" s="1"/>
      <c r="AMI147" s="1"/>
      <c r="AMJ147" s="1"/>
    </row>
    <row r="148" s="196" customFormat="true" ht="14.25" hidden="false" customHeight="false" outlineLevel="0" collapsed="false">
      <c r="AMH148" s="1"/>
      <c r="AMI148" s="1"/>
      <c r="AMJ148" s="1"/>
    </row>
    <row r="149" s="196" customFormat="true" ht="14.25" hidden="false" customHeight="false" outlineLevel="0" collapsed="false">
      <c r="AMH149" s="1"/>
      <c r="AMI149" s="1"/>
      <c r="AMJ149" s="1"/>
    </row>
    <row r="150" s="196" customFormat="true" ht="14.25" hidden="false" customHeight="false" outlineLevel="0" collapsed="false">
      <c r="AMH150" s="1"/>
      <c r="AMI150" s="1"/>
      <c r="AMJ150" s="1"/>
    </row>
    <row r="151" s="196" customFormat="true" ht="14.25" hidden="false" customHeight="false" outlineLevel="0" collapsed="false">
      <c r="AMH151" s="1"/>
      <c r="AMI151" s="1"/>
      <c r="AMJ151" s="1"/>
    </row>
    <row r="152" s="196" customFormat="true" ht="14.25" hidden="false" customHeight="false" outlineLevel="0" collapsed="false">
      <c r="AMH152" s="1"/>
      <c r="AMI152" s="1"/>
      <c r="AMJ152" s="1"/>
    </row>
    <row r="153" s="196" customFormat="true" ht="14.25" hidden="false" customHeight="false" outlineLevel="0" collapsed="false">
      <c r="AMH153" s="1"/>
      <c r="AMI153" s="1"/>
      <c r="AMJ153" s="1"/>
    </row>
    <row r="154" s="196" customFormat="true" ht="14.25" hidden="false" customHeight="false" outlineLevel="0" collapsed="false">
      <c r="AMH154" s="1"/>
      <c r="AMI154" s="1"/>
      <c r="AMJ154" s="1"/>
    </row>
    <row r="155" s="196" customFormat="true" ht="14.25" hidden="false" customHeight="false" outlineLevel="0" collapsed="false">
      <c r="AMH155" s="1"/>
      <c r="AMI155" s="1"/>
      <c r="AMJ155" s="1"/>
    </row>
    <row r="156" s="196" customFormat="true" ht="14.25" hidden="false" customHeight="false" outlineLevel="0" collapsed="false">
      <c r="AMH156" s="1"/>
      <c r="AMI156" s="1"/>
      <c r="AMJ156" s="1"/>
    </row>
    <row r="157" s="196" customFormat="true" ht="14.25" hidden="false" customHeight="false" outlineLevel="0" collapsed="false">
      <c r="AMH157" s="1"/>
      <c r="AMI157" s="1"/>
      <c r="AMJ157" s="1"/>
    </row>
    <row r="158" s="196" customFormat="true" ht="14.25" hidden="false" customHeight="false" outlineLevel="0" collapsed="false">
      <c r="AMH158" s="1"/>
      <c r="AMI158" s="1"/>
      <c r="AMJ158" s="1"/>
    </row>
    <row r="159" s="196" customFormat="true" ht="14.25" hidden="false" customHeight="false" outlineLevel="0" collapsed="false">
      <c r="AMH159" s="1"/>
      <c r="AMI159" s="1"/>
      <c r="AMJ159" s="1"/>
    </row>
    <row r="160" s="196" customFormat="true" ht="14.25" hidden="false" customHeight="false" outlineLevel="0" collapsed="false">
      <c r="AMH160" s="1"/>
      <c r="AMI160" s="1"/>
      <c r="AMJ160" s="1"/>
    </row>
    <row r="161" s="196" customFormat="true" ht="14.25" hidden="false" customHeight="false" outlineLevel="0" collapsed="false">
      <c r="AMH161" s="1"/>
      <c r="AMI161" s="1"/>
      <c r="AMJ161" s="1"/>
    </row>
    <row r="162" s="196" customFormat="true" ht="14.25" hidden="false" customHeight="false" outlineLevel="0" collapsed="false">
      <c r="AMH162" s="1"/>
      <c r="AMI162" s="1"/>
      <c r="AMJ162" s="1"/>
    </row>
    <row r="163" s="196" customFormat="true" ht="14.25" hidden="false" customHeight="false" outlineLevel="0" collapsed="false">
      <c r="AMH163" s="1"/>
      <c r="AMI163" s="1"/>
      <c r="AMJ163" s="1"/>
    </row>
    <row r="164" s="196" customFormat="true" ht="14.25" hidden="false" customHeight="false" outlineLevel="0" collapsed="false">
      <c r="AMH164" s="1"/>
      <c r="AMI164" s="1"/>
      <c r="AMJ164" s="1"/>
    </row>
    <row r="165" s="196" customFormat="true" ht="14.25" hidden="false" customHeight="false" outlineLevel="0" collapsed="false">
      <c r="AMH165" s="1"/>
      <c r="AMI165" s="1"/>
      <c r="AMJ165" s="1"/>
    </row>
    <row r="166" s="196" customFormat="true" ht="14.25" hidden="false" customHeight="false" outlineLevel="0" collapsed="false">
      <c r="AMH166" s="1"/>
      <c r="AMI166" s="1"/>
      <c r="AMJ166" s="1"/>
    </row>
    <row r="167" s="196" customFormat="true" ht="14.25" hidden="false" customHeight="false" outlineLevel="0" collapsed="false">
      <c r="AMH167" s="1"/>
      <c r="AMI167" s="1"/>
      <c r="AMJ167" s="1"/>
    </row>
    <row r="168" s="196" customFormat="true" ht="14.25" hidden="false" customHeight="false" outlineLevel="0" collapsed="false">
      <c r="AMH168" s="1"/>
      <c r="AMI168" s="1"/>
      <c r="AMJ168" s="1"/>
    </row>
    <row r="169" s="196" customFormat="true" ht="14.25" hidden="false" customHeight="false" outlineLevel="0" collapsed="false">
      <c r="AMH169" s="1"/>
      <c r="AMI169" s="1"/>
      <c r="AMJ169" s="1"/>
    </row>
    <row r="170" s="196" customFormat="true" ht="14.25" hidden="false" customHeight="false" outlineLevel="0" collapsed="false">
      <c r="AMH170" s="1"/>
      <c r="AMI170" s="1"/>
      <c r="AMJ170" s="1"/>
    </row>
    <row r="171" s="196" customFormat="true" ht="14.25" hidden="false" customHeight="false" outlineLevel="0" collapsed="false">
      <c r="AMH171" s="1"/>
      <c r="AMI171" s="1"/>
      <c r="AMJ171" s="1"/>
    </row>
    <row r="172" s="196" customFormat="true" ht="14.25" hidden="false" customHeight="false" outlineLevel="0" collapsed="false">
      <c r="AMH172" s="1"/>
      <c r="AMI172" s="1"/>
      <c r="AMJ172" s="1"/>
    </row>
    <row r="173" s="196" customFormat="true" ht="14.25" hidden="false" customHeight="false" outlineLevel="0" collapsed="false">
      <c r="AMH173" s="1"/>
      <c r="AMI173" s="1"/>
      <c r="AMJ173" s="1"/>
    </row>
    <row r="174" s="196" customFormat="true" ht="14.25" hidden="false" customHeight="false" outlineLevel="0" collapsed="false">
      <c r="AMH174" s="1"/>
      <c r="AMI174" s="1"/>
      <c r="AMJ174" s="1"/>
    </row>
    <row r="175" s="196" customFormat="true" ht="14.25" hidden="false" customHeight="false" outlineLevel="0" collapsed="false">
      <c r="AMH175" s="1"/>
      <c r="AMI175" s="1"/>
      <c r="AMJ175" s="1"/>
    </row>
    <row r="176" s="196" customFormat="true" ht="14.25" hidden="false" customHeight="false" outlineLevel="0" collapsed="false">
      <c r="AMH176" s="1"/>
      <c r="AMI176" s="1"/>
      <c r="AMJ176" s="1"/>
    </row>
    <row r="177" s="196" customFormat="true" ht="14.25" hidden="false" customHeight="false" outlineLevel="0" collapsed="false">
      <c r="AMH177" s="1"/>
      <c r="AMI177" s="1"/>
      <c r="AMJ177" s="1"/>
    </row>
    <row r="178" s="196" customFormat="true" ht="14.25" hidden="false" customHeight="false" outlineLevel="0" collapsed="false">
      <c r="AMH178" s="1"/>
      <c r="AMI178" s="1"/>
      <c r="AMJ178" s="1"/>
    </row>
    <row r="179" s="196" customFormat="true" ht="14.25" hidden="false" customHeight="false" outlineLevel="0" collapsed="false">
      <c r="AMH179" s="1"/>
      <c r="AMI179" s="1"/>
      <c r="AMJ179" s="1"/>
    </row>
    <row r="180" s="196" customFormat="true" ht="14.25" hidden="false" customHeight="false" outlineLevel="0" collapsed="false">
      <c r="AMH180" s="1"/>
      <c r="AMI180" s="1"/>
      <c r="AMJ180" s="1"/>
    </row>
    <row r="181" s="196" customFormat="true" ht="14.25" hidden="false" customHeight="false" outlineLevel="0" collapsed="false">
      <c r="AMH181" s="1"/>
      <c r="AMI181" s="1"/>
      <c r="AMJ181" s="1"/>
    </row>
    <row r="182" s="196" customFormat="true" ht="14.25" hidden="false" customHeight="false" outlineLevel="0" collapsed="false">
      <c r="AMH182" s="1"/>
      <c r="AMI182" s="1"/>
      <c r="AMJ182" s="1"/>
    </row>
    <row r="183" s="196" customFormat="true" ht="14.25" hidden="false" customHeight="false" outlineLevel="0" collapsed="false">
      <c r="AMH183" s="1"/>
      <c r="AMI183" s="1"/>
      <c r="AMJ183" s="1"/>
    </row>
    <row r="184" s="196" customFormat="true" ht="14.25" hidden="false" customHeight="false" outlineLevel="0" collapsed="false">
      <c r="AMH184" s="1"/>
      <c r="AMI184" s="1"/>
      <c r="AMJ184" s="1"/>
    </row>
    <row r="185" s="196" customFormat="true" ht="14.25" hidden="false" customHeight="false" outlineLevel="0" collapsed="false">
      <c r="AMH185" s="1"/>
      <c r="AMI185" s="1"/>
      <c r="AMJ185" s="1"/>
    </row>
    <row r="186" s="196" customFormat="true" ht="14.25" hidden="false" customHeight="false" outlineLevel="0" collapsed="false">
      <c r="AMH186" s="1"/>
      <c r="AMI186" s="1"/>
      <c r="AMJ186" s="1"/>
    </row>
    <row r="187" s="196" customFormat="true" ht="14.25" hidden="false" customHeight="false" outlineLevel="0" collapsed="false">
      <c r="AMH187" s="1"/>
      <c r="AMI187" s="1"/>
      <c r="AMJ187" s="1"/>
    </row>
    <row r="188" s="196" customFormat="true" ht="14.25" hidden="false" customHeight="false" outlineLevel="0" collapsed="false">
      <c r="AMH188" s="1"/>
      <c r="AMI188" s="1"/>
      <c r="AMJ188" s="1"/>
    </row>
    <row r="189" s="196" customFormat="true" ht="14.25" hidden="false" customHeight="false" outlineLevel="0" collapsed="false">
      <c r="AMH189" s="1"/>
      <c r="AMI189" s="1"/>
      <c r="AMJ189" s="1"/>
    </row>
    <row r="190" s="196" customFormat="true" ht="14.25" hidden="false" customHeight="false" outlineLevel="0" collapsed="false">
      <c r="AMH190" s="1"/>
      <c r="AMI190" s="1"/>
      <c r="AMJ190" s="1"/>
    </row>
    <row r="191" s="196" customFormat="true" ht="14.25" hidden="false" customHeight="false" outlineLevel="0" collapsed="false">
      <c r="AMH191" s="1"/>
      <c r="AMI191" s="1"/>
      <c r="AMJ191" s="1"/>
    </row>
    <row r="192" s="196" customFormat="true" ht="14.25" hidden="false" customHeight="false" outlineLevel="0" collapsed="false">
      <c r="AMH192" s="1"/>
      <c r="AMI192" s="1"/>
      <c r="AMJ192" s="1"/>
    </row>
    <row r="193" s="196" customFormat="true" ht="14.25" hidden="false" customHeight="false" outlineLevel="0" collapsed="false">
      <c r="AMH193" s="1"/>
      <c r="AMI193" s="1"/>
      <c r="AMJ193" s="1"/>
    </row>
    <row r="194" s="196" customFormat="true" ht="14.25" hidden="false" customHeight="false" outlineLevel="0" collapsed="false">
      <c r="AMH194" s="1"/>
      <c r="AMI194" s="1"/>
      <c r="AMJ194" s="1"/>
    </row>
    <row r="195" s="196" customFormat="true" ht="14.25" hidden="false" customHeight="false" outlineLevel="0" collapsed="false">
      <c r="AMH195" s="1"/>
      <c r="AMI195" s="1"/>
      <c r="AMJ195" s="1"/>
    </row>
    <row r="196" s="196" customFormat="true" ht="14.25" hidden="false" customHeight="false" outlineLevel="0" collapsed="false">
      <c r="AMH196" s="1"/>
      <c r="AMI196" s="1"/>
      <c r="AMJ196" s="1"/>
    </row>
    <row r="197" s="196" customFormat="true" ht="14.25" hidden="false" customHeight="false" outlineLevel="0" collapsed="false">
      <c r="AMH197" s="1"/>
      <c r="AMI197" s="1"/>
      <c r="AMJ197" s="1"/>
    </row>
    <row r="198" s="196" customFormat="true" ht="14.25" hidden="false" customHeight="false" outlineLevel="0" collapsed="false">
      <c r="AMH198" s="1"/>
      <c r="AMI198" s="1"/>
      <c r="AMJ198" s="1"/>
    </row>
    <row r="199" s="196" customFormat="true" ht="14.25" hidden="false" customHeight="false" outlineLevel="0" collapsed="false">
      <c r="AMH199" s="1"/>
      <c r="AMI199" s="1"/>
      <c r="AMJ199" s="1"/>
    </row>
    <row r="200" s="196" customFormat="true" ht="14.25" hidden="false" customHeight="false" outlineLevel="0" collapsed="false">
      <c r="AMH200" s="1"/>
      <c r="AMI200" s="1"/>
      <c r="AMJ200" s="1"/>
    </row>
    <row r="201" s="196" customFormat="true" ht="14.25" hidden="false" customHeight="false" outlineLevel="0" collapsed="false">
      <c r="AMH201" s="1"/>
      <c r="AMI201" s="1"/>
      <c r="AMJ201" s="1"/>
    </row>
    <row r="202" s="196" customFormat="true" ht="14.25" hidden="false" customHeight="false" outlineLevel="0" collapsed="false">
      <c r="AMH202" s="1"/>
      <c r="AMI202" s="1"/>
      <c r="AMJ202" s="1"/>
    </row>
    <row r="203" s="196" customFormat="true" ht="14.25" hidden="false" customHeight="false" outlineLevel="0" collapsed="false">
      <c r="AMH203" s="1"/>
      <c r="AMI203" s="1"/>
      <c r="AMJ203" s="1"/>
    </row>
    <row r="204" s="196" customFormat="true" ht="14.25" hidden="false" customHeight="false" outlineLevel="0" collapsed="false">
      <c r="AMH204" s="1"/>
      <c r="AMI204" s="1"/>
      <c r="AMJ204" s="1"/>
    </row>
    <row r="205" s="196" customFormat="true" ht="14.25" hidden="false" customHeight="false" outlineLevel="0" collapsed="false">
      <c r="AMH205" s="1"/>
      <c r="AMI205" s="1"/>
      <c r="AMJ205" s="1"/>
    </row>
    <row r="206" s="196" customFormat="true" ht="14.25" hidden="false" customHeight="false" outlineLevel="0" collapsed="false">
      <c r="AMH206" s="1"/>
      <c r="AMI206" s="1"/>
      <c r="AMJ206" s="1"/>
    </row>
    <row r="207" s="196" customFormat="true" ht="14.25" hidden="false" customHeight="false" outlineLevel="0" collapsed="false">
      <c r="AMH207" s="1"/>
      <c r="AMI207" s="1"/>
      <c r="AMJ207" s="1"/>
    </row>
    <row r="208" s="196" customFormat="true" ht="14.25" hidden="false" customHeight="false" outlineLevel="0" collapsed="false">
      <c r="AMH208" s="1"/>
      <c r="AMI208" s="1"/>
      <c r="AMJ208" s="1"/>
    </row>
    <row r="209" s="196" customFormat="true" ht="14.25" hidden="false" customHeight="false" outlineLevel="0" collapsed="false">
      <c r="AMH209" s="1"/>
      <c r="AMI209" s="1"/>
      <c r="AMJ209" s="1"/>
    </row>
    <row r="210" s="196" customFormat="true" ht="14.25" hidden="false" customHeight="false" outlineLevel="0" collapsed="false">
      <c r="AMH210" s="1"/>
      <c r="AMI210" s="1"/>
      <c r="AMJ210" s="1"/>
    </row>
    <row r="211" s="196" customFormat="true" ht="14.25" hidden="false" customHeight="false" outlineLevel="0" collapsed="false">
      <c r="AMH211" s="1"/>
      <c r="AMI211" s="1"/>
      <c r="AMJ211" s="1"/>
    </row>
    <row r="212" s="196" customFormat="true" ht="14.25" hidden="false" customHeight="false" outlineLevel="0" collapsed="false">
      <c r="AMH212" s="1"/>
      <c r="AMI212" s="1"/>
      <c r="AMJ212" s="1"/>
    </row>
    <row r="213" s="196" customFormat="true" ht="14.25" hidden="false" customHeight="false" outlineLevel="0" collapsed="false">
      <c r="AMH213" s="1"/>
      <c r="AMI213" s="1"/>
      <c r="AMJ213" s="1"/>
    </row>
    <row r="214" s="196" customFormat="true" ht="14.25" hidden="false" customHeight="false" outlineLevel="0" collapsed="false">
      <c r="AMH214" s="1"/>
      <c r="AMI214" s="1"/>
      <c r="AMJ214" s="1"/>
    </row>
    <row r="215" s="196" customFormat="true" ht="14.25" hidden="false" customHeight="false" outlineLevel="0" collapsed="false">
      <c r="AMH215" s="1"/>
      <c r="AMI215" s="1"/>
      <c r="AMJ215" s="1"/>
    </row>
    <row r="216" s="196" customFormat="true" ht="14.25" hidden="false" customHeight="false" outlineLevel="0" collapsed="false">
      <c r="AMH216" s="1"/>
      <c r="AMI216" s="1"/>
      <c r="AMJ216" s="1"/>
    </row>
    <row r="217" s="196" customFormat="true" ht="14.25" hidden="false" customHeight="false" outlineLevel="0" collapsed="false">
      <c r="AMH217" s="1"/>
      <c r="AMI217" s="1"/>
      <c r="AMJ217" s="1"/>
    </row>
    <row r="218" s="196" customFormat="true" ht="14.25" hidden="false" customHeight="false" outlineLevel="0" collapsed="false">
      <c r="AMH218" s="1"/>
      <c r="AMI218" s="1"/>
      <c r="AMJ218" s="1"/>
    </row>
    <row r="219" s="196" customFormat="true" ht="14.25" hidden="false" customHeight="false" outlineLevel="0" collapsed="false">
      <c r="AMH219" s="1"/>
      <c r="AMI219" s="1"/>
      <c r="AMJ219" s="1"/>
    </row>
    <row r="220" s="196" customFormat="true" ht="14.25" hidden="false" customHeight="false" outlineLevel="0" collapsed="false">
      <c r="AMH220" s="1"/>
      <c r="AMI220" s="1"/>
      <c r="AMJ220" s="1"/>
    </row>
    <row r="221" s="196" customFormat="true" ht="14.25" hidden="false" customHeight="false" outlineLevel="0" collapsed="false">
      <c r="AMH221" s="1"/>
      <c r="AMI221" s="1"/>
      <c r="AMJ221" s="1"/>
    </row>
    <row r="222" s="196" customFormat="true" ht="14.25" hidden="false" customHeight="false" outlineLevel="0" collapsed="false">
      <c r="AMH222" s="1"/>
      <c r="AMI222" s="1"/>
      <c r="AMJ222" s="1"/>
    </row>
    <row r="223" s="196" customFormat="true" ht="14.25" hidden="false" customHeight="false" outlineLevel="0" collapsed="false">
      <c r="AMH223" s="1"/>
      <c r="AMI223" s="1"/>
      <c r="AMJ223" s="1"/>
    </row>
    <row r="224" s="196" customFormat="true" ht="14.25" hidden="false" customHeight="false" outlineLevel="0" collapsed="false">
      <c r="AMH224" s="1"/>
      <c r="AMI224" s="1"/>
      <c r="AMJ224" s="1"/>
    </row>
    <row r="225" s="196" customFormat="true" ht="14.25" hidden="false" customHeight="false" outlineLevel="0" collapsed="false">
      <c r="AMH225" s="1"/>
      <c r="AMI225" s="1"/>
      <c r="AMJ225" s="1"/>
    </row>
    <row r="226" s="196" customFormat="true" ht="14.25" hidden="false" customHeight="false" outlineLevel="0" collapsed="false">
      <c r="AMH226" s="1"/>
      <c r="AMI226" s="1"/>
      <c r="AMJ226" s="1"/>
    </row>
    <row r="227" s="196" customFormat="true" ht="14.25" hidden="false" customHeight="false" outlineLevel="0" collapsed="false">
      <c r="AMH227" s="1"/>
      <c r="AMI227" s="1"/>
      <c r="AMJ227" s="1"/>
    </row>
    <row r="228" s="196" customFormat="true" ht="14.25" hidden="false" customHeight="false" outlineLevel="0" collapsed="false">
      <c r="AMH228" s="1"/>
      <c r="AMI228" s="1"/>
      <c r="AMJ228" s="1"/>
    </row>
    <row r="229" s="196" customFormat="true" ht="14.25" hidden="false" customHeight="false" outlineLevel="0" collapsed="false">
      <c r="AMH229" s="1"/>
      <c r="AMI229" s="1"/>
      <c r="AMJ229" s="1"/>
    </row>
    <row r="230" s="196" customFormat="true" ht="14.25" hidden="false" customHeight="false" outlineLevel="0" collapsed="false">
      <c r="AMH230" s="1"/>
      <c r="AMI230" s="1"/>
      <c r="AMJ230" s="1"/>
    </row>
    <row r="231" s="196" customFormat="true" ht="14.25" hidden="false" customHeight="false" outlineLevel="0" collapsed="false">
      <c r="AMH231" s="1"/>
      <c r="AMI231" s="1"/>
      <c r="AMJ231" s="1"/>
    </row>
    <row r="232" s="196" customFormat="true" ht="14.25" hidden="false" customHeight="false" outlineLevel="0" collapsed="false">
      <c r="AMH232" s="1"/>
      <c r="AMI232" s="1"/>
      <c r="AMJ232" s="1"/>
    </row>
    <row r="233" s="196" customFormat="true" ht="14.25" hidden="false" customHeight="false" outlineLevel="0" collapsed="false">
      <c r="AMH233" s="1"/>
      <c r="AMI233" s="1"/>
      <c r="AMJ233" s="1"/>
    </row>
    <row r="234" s="196" customFormat="true" ht="14.25" hidden="false" customHeight="false" outlineLevel="0" collapsed="false">
      <c r="AMH234" s="1"/>
      <c r="AMI234" s="1"/>
      <c r="AMJ234" s="1"/>
    </row>
    <row r="235" s="196" customFormat="true" ht="14.25" hidden="false" customHeight="false" outlineLevel="0" collapsed="false">
      <c r="AMH235" s="1"/>
      <c r="AMI235" s="1"/>
      <c r="AMJ235" s="1"/>
    </row>
    <row r="236" s="196" customFormat="true" ht="14.25" hidden="false" customHeight="false" outlineLevel="0" collapsed="false">
      <c r="AMH236" s="1"/>
      <c r="AMI236" s="1"/>
      <c r="AMJ236" s="1"/>
    </row>
    <row r="237" s="196" customFormat="true" ht="14.25" hidden="false" customHeight="false" outlineLevel="0" collapsed="false">
      <c r="AMH237" s="1"/>
      <c r="AMI237" s="1"/>
      <c r="AMJ237" s="1"/>
    </row>
    <row r="238" s="196" customFormat="true" ht="14.25" hidden="false" customHeight="false" outlineLevel="0" collapsed="false">
      <c r="AMH238" s="1"/>
      <c r="AMI238" s="1"/>
      <c r="AMJ238" s="1"/>
    </row>
    <row r="239" s="196" customFormat="true" ht="14.25" hidden="false" customHeight="false" outlineLevel="0" collapsed="false">
      <c r="AMH239" s="1"/>
      <c r="AMI239" s="1"/>
      <c r="AMJ239" s="1"/>
    </row>
    <row r="240" s="196" customFormat="true" ht="14.25" hidden="false" customHeight="false" outlineLevel="0" collapsed="false">
      <c r="AMH240" s="1"/>
      <c r="AMI240" s="1"/>
      <c r="AMJ240" s="1"/>
    </row>
    <row r="241" s="196" customFormat="true" ht="14.25" hidden="false" customHeight="false" outlineLevel="0" collapsed="false">
      <c r="AMH241" s="1"/>
      <c r="AMI241" s="1"/>
      <c r="AMJ241" s="1"/>
    </row>
    <row r="242" s="196" customFormat="true" ht="14.25" hidden="false" customHeight="false" outlineLevel="0" collapsed="false">
      <c r="AMH242" s="1"/>
      <c r="AMI242" s="1"/>
      <c r="AMJ242" s="1"/>
    </row>
    <row r="243" s="196" customFormat="true" ht="14.25" hidden="false" customHeight="false" outlineLevel="0" collapsed="false">
      <c r="AMH243" s="1"/>
      <c r="AMI243" s="1"/>
      <c r="AMJ243" s="1"/>
    </row>
    <row r="244" s="196" customFormat="true" ht="14.25" hidden="false" customHeight="false" outlineLevel="0" collapsed="false">
      <c r="AMH244" s="1"/>
      <c r="AMI244" s="1"/>
      <c r="AMJ244" s="1"/>
    </row>
    <row r="245" s="196" customFormat="true" ht="14.25" hidden="false" customHeight="false" outlineLevel="0" collapsed="false">
      <c r="AMH245" s="1"/>
      <c r="AMI245" s="1"/>
      <c r="AMJ245" s="1"/>
    </row>
    <row r="246" s="196" customFormat="true" ht="14.25" hidden="false" customHeight="false" outlineLevel="0" collapsed="false">
      <c r="AMH246" s="1"/>
      <c r="AMI246" s="1"/>
      <c r="AMJ246" s="1"/>
    </row>
    <row r="247" s="196" customFormat="true" ht="14.25" hidden="false" customHeight="false" outlineLevel="0" collapsed="false">
      <c r="AMH247" s="1"/>
      <c r="AMI247" s="1"/>
      <c r="AMJ247" s="1"/>
    </row>
    <row r="248" s="196" customFormat="true" ht="14.25" hidden="false" customHeight="false" outlineLevel="0" collapsed="false">
      <c r="AMH248" s="1"/>
      <c r="AMI248" s="1"/>
      <c r="AMJ248" s="1"/>
    </row>
    <row r="249" s="196" customFormat="true" ht="14.25" hidden="false" customHeight="false" outlineLevel="0" collapsed="false">
      <c r="AMH249" s="1"/>
      <c r="AMI249" s="1"/>
      <c r="AMJ249" s="1"/>
    </row>
    <row r="250" s="196" customFormat="true" ht="14.25" hidden="false" customHeight="false" outlineLevel="0" collapsed="false">
      <c r="AMH250" s="1"/>
      <c r="AMI250" s="1"/>
      <c r="AMJ250" s="1"/>
    </row>
    <row r="251" s="196" customFormat="true" ht="14.25" hidden="false" customHeight="false" outlineLevel="0" collapsed="false">
      <c r="AMH251" s="1"/>
      <c r="AMI251" s="1"/>
      <c r="AMJ251" s="1"/>
    </row>
    <row r="252" s="196" customFormat="true" ht="14.25" hidden="false" customHeight="false" outlineLevel="0" collapsed="false">
      <c r="AMH252" s="1"/>
      <c r="AMI252" s="1"/>
      <c r="AMJ252" s="1"/>
    </row>
    <row r="253" s="196" customFormat="true" ht="14.25" hidden="false" customHeight="false" outlineLevel="0" collapsed="false">
      <c r="AMH253" s="1"/>
      <c r="AMI253" s="1"/>
      <c r="AMJ253" s="1"/>
    </row>
    <row r="254" s="196" customFormat="true" ht="14.25" hidden="false" customHeight="false" outlineLevel="0" collapsed="false">
      <c r="AMH254" s="1"/>
      <c r="AMI254" s="1"/>
      <c r="AMJ254" s="1"/>
    </row>
    <row r="255" s="196" customFormat="true" ht="14.25" hidden="false" customHeight="false" outlineLevel="0" collapsed="false">
      <c r="AMH255" s="1"/>
      <c r="AMI255" s="1"/>
      <c r="AMJ255" s="1"/>
    </row>
    <row r="256" s="196" customFormat="true" ht="14.25" hidden="false" customHeight="false" outlineLevel="0" collapsed="false">
      <c r="AMH256" s="1"/>
      <c r="AMI256" s="1"/>
      <c r="AMJ256" s="1"/>
    </row>
    <row r="257" s="196" customFormat="true" ht="14.25" hidden="false" customHeight="false" outlineLevel="0" collapsed="false">
      <c r="AMH257" s="1"/>
      <c r="AMI257" s="1"/>
      <c r="AMJ257" s="1"/>
    </row>
    <row r="258" s="196" customFormat="true" ht="14.25" hidden="false" customHeight="false" outlineLevel="0" collapsed="false">
      <c r="AMH258" s="1"/>
      <c r="AMI258" s="1"/>
      <c r="AMJ258" s="1"/>
    </row>
    <row r="259" s="196" customFormat="true" ht="14.25" hidden="false" customHeight="false" outlineLevel="0" collapsed="false">
      <c r="AMH259" s="1"/>
      <c r="AMI259" s="1"/>
      <c r="AMJ259" s="1"/>
    </row>
    <row r="260" s="196" customFormat="true" ht="14.25" hidden="false" customHeight="false" outlineLevel="0" collapsed="false">
      <c r="AMH260" s="1"/>
      <c r="AMI260" s="1"/>
      <c r="AMJ260" s="1"/>
    </row>
    <row r="261" s="196" customFormat="true" ht="14.25" hidden="false" customHeight="false" outlineLevel="0" collapsed="false">
      <c r="AMH261" s="1"/>
      <c r="AMI261" s="1"/>
      <c r="AMJ261" s="1"/>
    </row>
    <row r="262" s="196" customFormat="true" ht="14.25" hidden="false" customHeight="false" outlineLevel="0" collapsed="false">
      <c r="AMH262" s="1"/>
      <c r="AMI262" s="1"/>
      <c r="AMJ262" s="1"/>
    </row>
    <row r="263" s="196" customFormat="true" ht="14.25" hidden="false" customHeight="false" outlineLevel="0" collapsed="false">
      <c r="AMH263" s="1"/>
      <c r="AMI263" s="1"/>
      <c r="AMJ263" s="1"/>
    </row>
    <row r="264" s="196" customFormat="true" ht="14.25" hidden="false" customHeight="false" outlineLevel="0" collapsed="false">
      <c r="AMH264" s="1"/>
      <c r="AMI264" s="1"/>
      <c r="AMJ264" s="1"/>
    </row>
    <row r="265" s="196" customFormat="true" ht="14.25" hidden="false" customHeight="false" outlineLevel="0" collapsed="false">
      <c r="AMH265" s="1"/>
      <c r="AMI265" s="1"/>
      <c r="AMJ265" s="1"/>
    </row>
    <row r="266" s="196" customFormat="true" ht="14.25" hidden="false" customHeight="false" outlineLevel="0" collapsed="false">
      <c r="AMH266" s="1"/>
      <c r="AMI266" s="1"/>
      <c r="AMJ266" s="1"/>
    </row>
    <row r="267" s="196" customFormat="true" ht="14.25" hidden="false" customHeight="false" outlineLevel="0" collapsed="false">
      <c r="AMH267" s="1"/>
      <c r="AMI267" s="1"/>
      <c r="AMJ267" s="1"/>
    </row>
    <row r="268" s="196" customFormat="true" ht="14.25" hidden="false" customHeight="false" outlineLevel="0" collapsed="false">
      <c r="AMH268" s="1"/>
      <c r="AMI268" s="1"/>
      <c r="AMJ268" s="1"/>
    </row>
    <row r="269" s="196" customFormat="true" ht="14.25" hidden="false" customHeight="false" outlineLevel="0" collapsed="false">
      <c r="AMH269" s="1"/>
      <c r="AMI269" s="1"/>
      <c r="AMJ269" s="1"/>
    </row>
    <row r="270" s="196" customFormat="true" ht="14.25" hidden="false" customHeight="false" outlineLevel="0" collapsed="false">
      <c r="AMH270" s="1"/>
      <c r="AMI270" s="1"/>
      <c r="AMJ270" s="1"/>
    </row>
    <row r="271" s="196" customFormat="true" ht="14.25" hidden="false" customHeight="false" outlineLevel="0" collapsed="false">
      <c r="AMH271" s="1"/>
      <c r="AMI271" s="1"/>
      <c r="AMJ271" s="1"/>
    </row>
    <row r="272" s="196" customFormat="true" ht="14.25" hidden="false" customHeight="false" outlineLevel="0" collapsed="false">
      <c r="AMH272" s="1"/>
      <c r="AMI272" s="1"/>
      <c r="AMJ272" s="1"/>
    </row>
    <row r="273" s="196" customFormat="true" ht="14.25" hidden="false" customHeight="false" outlineLevel="0" collapsed="false">
      <c r="AMH273" s="1"/>
      <c r="AMI273" s="1"/>
      <c r="AMJ273" s="1"/>
    </row>
    <row r="274" s="196" customFormat="true" ht="14.25" hidden="false" customHeight="false" outlineLevel="0" collapsed="false">
      <c r="AMH274" s="1"/>
      <c r="AMI274" s="1"/>
      <c r="AMJ274" s="1"/>
    </row>
    <row r="275" s="196" customFormat="true" ht="14.25" hidden="false" customHeight="false" outlineLevel="0" collapsed="false">
      <c r="AMH275" s="1"/>
      <c r="AMI275" s="1"/>
      <c r="AMJ275" s="1"/>
    </row>
    <row r="276" s="196" customFormat="true" ht="14.25" hidden="false" customHeight="false" outlineLevel="0" collapsed="false">
      <c r="AMH276" s="1"/>
      <c r="AMI276" s="1"/>
      <c r="AMJ276" s="1"/>
    </row>
    <row r="277" s="196" customFormat="true" ht="14.25" hidden="false" customHeight="false" outlineLevel="0" collapsed="false">
      <c r="AMH277" s="1"/>
      <c r="AMI277" s="1"/>
      <c r="AMJ277" s="1"/>
    </row>
    <row r="278" s="196" customFormat="true" ht="14.25" hidden="false" customHeight="false" outlineLevel="0" collapsed="false">
      <c r="AMH278" s="1"/>
      <c r="AMI278" s="1"/>
      <c r="AMJ278" s="1"/>
    </row>
    <row r="279" s="196" customFormat="true" ht="14.25" hidden="false" customHeight="false" outlineLevel="0" collapsed="false">
      <c r="AMH279" s="1"/>
      <c r="AMI279" s="1"/>
      <c r="AMJ279" s="1"/>
    </row>
    <row r="280" s="196" customFormat="true" ht="14.25" hidden="false" customHeight="false" outlineLevel="0" collapsed="false">
      <c r="AMH280" s="1"/>
      <c r="AMI280" s="1"/>
      <c r="AMJ280" s="1"/>
    </row>
    <row r="281" s="196" customFormat="true" ht="14.25" hidden="false" customHeight="false" outlineLevel="0" collapsed="false">
      <c r="AMH281" s="1"/>
      <c r="AMI281" s="1"/>
      <c r="AMJ281" s="1"/>
    </row>
    <row r="282" s="196" customFormat="true" ht="14.25" hidden="false" customHeight="false" outlineLevel="0" collapsed="false">
      <c r="AMH282" s="1"/>
      <c r="AMI282" s="1"/>
      <c r="AMJ282" s="1"/>
    </row>
    <row r="283" s="196" customFormat="true" ht="14.25" hidden="false" customHeight="false" outlineLevel="0" collapsed="false">
      <c r="AMH283" s="1"/>
      <c r="AMI283" s="1"/>
      <c r="AMJ283" s="1"/>
    </row>
    <row r="284" s="196" customFormat="true" ht="14.25" hidden="false" customHeight="false" outlineLevel="0" collapsed="false">
      <c r="AMH284" s="1"/>
      <c r="AMI284" s="1"/>
      <c r="AMJ284" s="1"/>
    </row>
    <row r="285" s="196" customFormat="true" ht="14.25" hidden="false" customHeight="false" outlineLevel="0" collapsed="false">
      <c r="AMH285" s="1"/>
      <c r="AMI285" s="1"/>
      <c r="AMJ285" s="1"/>
    </row>
    <row r="286" s="196" customFormat="true" ht="14.25" hidden="false" customHeight="false" outlineLevel="0" collapsed="false">
      <c r="AMH286" s="1"/>
      <c r="AMI286" s="1"/>
      <c r="AMJ286" s="1"/>
    </row>
    <row r="287" s="196" customFormat="true" ht="14.25" hidden="false" customHeight="false" outlineLevel="0" collapsed="false">
      <c r="AMH287" s="1"/>
      <c r="AMI287" s="1"/>
      <c r="AMJ287" s="1"/>
    </row>
    <row r="288" s="196" customFormat="true" ht="14.25" hidden="false" customHeight="false" outlineLevel="0" collapsed="false">
      <c r="AMH288" s="1"/>
      <c r="AMI288" s="1"/>
      <c r="AMJ288" s="1"/>
    </row>
    <row r="289" s="196" customFormat="true" ht="14.25" hidden="false" customHeight="false" outlineLevel="0" collapsed="false">
      <c r="AMH289" s="1"/>
      <c r="AMI289" s="1"/>
      <c r="AMJ289" s="1"/>
    </row>
    <row r="290" s="196" customFormat="true" ht="14.25" hidden="false" customHeight="false" outlineLevel="0" collapsed="false">
      <c r="AMH290" s="1"/>
      <c r="AMI290" s="1"/>
      <c r="AMJ290" s="1"/>
    </row>
    <row r="291" s="196" customFormat="true" ht="14.25" hidden="false" customHeight="false" outlineLevel="0" collapsed="false">
      <c r="AMH291" s="1"/>
      <c r="AMI291" s="1"/>
      <c r="AMJ291" s="1"/>
    </row>
    <row r="292" s="196" customFormat="true" ht="14.25" hidden="false" customHeight="false" outlineLevel="0" collapsed="false">
      <c r="AMH292" s="1"/>
      <c r="AMI292" s="1"/>
      <c r="AMJ292" s="1"/>
    </row>
    <row r="293" s="196" customFormat="true" ht="14.25" hidden="false" customHeight="false" outlineLevel="0" collapsed="false">
      <c r="AMH293" s="1"/>
      <c r="AMI293" s="1"/>
      <c r="AMJ293" s="1"/>
    </row>
    <row r="294" s="196" customFormat="true" ht="14.25" hidden="false" customHeight="false" outlineLevel="0" collapsed="false">
      <c r="AMH294" s="1"/>
      <c r="AMI294" s="1"/>
      <c r="AMJ294" s="1"/>
    </row>
    <row r="295" s="196" customFormat="true" ht="14.25" hidden="false" customHeight="false" outlineLevel="0" collapsed="false">
      <c r="AMH295" s="1"/>
      <c r="AMI295" s="1"/>
      <c r="AMJ295" s="1"/>
    </row>
    <row r="296" s="196" customFormat="true" ht="14.25" hidden="false" customHeight="false" outlineLevel="0" collapsed="false">
      <c r="AMH296" s="1"/>
      <c r="AMI296" s="1"/>
      <c r="AMJ296" s="1"/>
    </row>
    <row r="297" s="196" customFormat="true" ht="14.25" hidden="false" customHeight="false" outlineLevel="0" collapsed="false">
      <c r="AMH297" s="1"/>
      <c r="AMI297" s="1"/>
      <c r="AMJ297" s="1"/>
    </row>
    <row r="298" s="196" customFormat="true" ht="14.25" hidden="false" customHeight="false" outlineLevel="0" collapsed="false">
      <c r="AMH298" s="1"/>
      <c r="AMI298" s="1"/>
      <c r="AMJ298" s="1"/>
    </row>
    <row r="299" s="196" customFormat="true" ht="14.25" hidden="false" customHeight="false" outlineLevel="0" collapsed="false">
      <c r="AMH299" s="1"/>
      <c r="AMI299" s="1"/>
      <c r="AMJ299" s="1"/>
    </row>
    <row r="300" s="196" customFormat="true" ht="14.25" hidden="false" customHeight="false" outlineLevel="0" collapsed="false">
      <c r="AMH300" s="1"/>
      <c r="AMI300" s="1"/>
      <c r="AMJ300" s="1"/>
    </row>
    <row r="301" s="196" customFormat="true" ht="14.25" hidden="false" customHeight="false" outlineLevel="0" collapsed="false">
      <c r="AMH301" s="1"/>
      <c r="AMI301" s="1"/>
      <c r="AMJ301" s="1"/>
    </row>
    <row r="302" s="196" customFormat="true" ht="14.25" hidden="false" customHeight="false" outlineLevel="0" collapsed="false">
      <c r="AMH302" s="1"/>
      <c r="AMI302" s="1"/>
      <c r="AMJ302" s="1"/>
    </row>
    <row r="303" s="196" customFormat="true" ht="14.25" hidden="false" customHeight="false" outlineLevel="0" collapsed="false">
      <c r="AMH303" s="1"/>
      <c r="AMI303" s="1"/>
      <c r="AMJ303" s="1"/>
    </row>
    <row r="304" s="196" customFormat="true" ht="14.25" hidden="false" customHeight="false" outlineLevel="0" collapsed="false">
      <c r="AMH304" s="1"/>
      <c r="AMI304" s="1"/>
      <c r="AMJ304" s="1"/>
    </row>
    <row r="305" s="196" customFormat="true" ht="14.25" hidden="false" customHeight="false" outlineLevel="0" collapsed="false">
      <c r="AMH305" s="1"/>
      <c r="AMI305" s="1"/>
      <c r="AMJ305" s="1"/>
    </row>
    <row r="306" s="196" customFormat="true" ht="14.25" hidden="false" customHeight="false" outlineLevel="0" collapsed="false">
      <c r="AMH306" s="1"/>
      <c r="AMI306" s="1"/>
      <c r="AMJ306" s="1"/>
    </row>
    <row r="307" s="196" customFormat="true" ht="14.25" hidden="false" customHeight="false" outlineLevel="0" collapsed="false">
      <c r="AMH307" s="1"/>
      <c r="AMI307" s="1"/>
      <c r="AMJ307" s="1"/>
    </row>
    <row r="308" s="196" customFormat="true" ht="14.25" hidden="false" customHeight="false" outlineLevel="0" collapsed="false">
      <c r="AMH308" s="1"/>
      <c r="AMI308" s="1"/>
      <c r="AMJ308" s="1"/>
    </row>
    <row r="309" s="196" customFormat="true" ht="14.25" hidden="false" customHeight="false" outlineLevel="0" collapsed="false">
      <c r="AMH309" s="1"/>
      <c r="AMI309" s="1"/>
      <c r="AMJ309" s="1"/>
    </row>
    <row r="310" s="196" customFormat="true" ht="14.25" hidden="false" customHeight="false" outlineLevel="0" collapsed="false">
      <c r="AMH310" s="1"/>
      <c r="AMI310" s="1"/>
      <c r="AMJ310" s="1"/>
    </row>
    <row r="311" s="196" customFormat="true" ht="14.25" hidden="false" customHeight="false" outlineLevel="0" collapsed="false">
      <c r="AMH311" s="1"/>
      <c r="AMI311" s="1"/>
      <c r="AMJ311" s="1"/>
    </row>
    <row r="312" s="196" customFormat="true" ht="14.25" hidden="false" customHeight="false" outlineLevel="0" collapsed="false">
      <c r="AMH312" s="1"/>
      <c r="AMI312" s="1"/>
      <c r="AMJ312" s="1"/>
    </row>
    <row r="313" s="196" customFormat="true" ht="14.25" hidden="false" customHeight="false" outlineLevel="0" collapsed="false">
      <c r="AMH313" s="1"/>
      <c r="AMI313" s="1"/>
      <c r="AMJ313" s="1"/>
    </row>
    <row r="314" s="196" customFormat="true" ht="14.25" hidden="false" customHeight="false" outlineLevel="0" collapsed="false">
      <c r="AMH314" s="1"/>
      <c r="AMI314" s="1"/>
      <c r="AMJ314" s="1"/>
    </row>
    <row r="315" s="196" customFormat="true" ht="14.25" hidden="false" customHeight="false" outlineLevel="0" collapsed="false">
      <c r="AMH315" s="1"/>
      <c r="AMI315" s="1"/>
      <c r="AMJ315" s="1"/>
    </row>
    <row r="316" s="196" customFormat="true" ht="14.25" hidden="false" customHeight="false" outlineLevel="0" collapsed="false">
      <c r="AMH316" s="1"/>
      <c r="AMI316" s="1"/>
      <c r="AMJ316" s="1"/>
    </row>
    <row r="317" s="196" customFormat="true" ht="14.25" hidden="false" customHeight="false" outlineLevel="0" collapsed="false">
      <c r="AMH317" s="1"/>
      <c r="AMI317" s="1"/>
      <c r="AMJ317" s="1"/>
    </row>
    <row r="318" s="196" customFormat="true" ht="14.25" hidden="false" customHeight="false" outlineLevel="0" collapsed="false">
      <c r="AMH318" s="1"/>
      <c r="AMI318" s="1"/>
      <c r="AMJ318" s="1"/>
    </row>
    <row r="319" s="196" customFormat="true" ht="14.25" hidden="false" customHeight="false" outlineLevel="0" collapsed="false">
      <c r="AMH319" s="1"/>
      <c r="AMI319" s="1"/>
      <c r="AMJ319" s="1"/>
    </row>
    <row r="320" s="196" customFormat="true" ht="14.25" hidden="false" customHeight="false" outlineLevel="0" collapsed="false">
      <c r="AMH320" s="1"/>
      <c r="AMI320" s="1"/>
      <c r="AMJ320" s="1"/>
    </row>
    <row r="321" s="196" customFormat="true" ht="14.25" hidden="false" customHeight="false" outlineLevel="0" collapsed="false">
      <c r="AMH321" s="1"/>
      <c r="AMI321" s="1"/>
      <c r="AMJ321" s="1"/>
    </row>
    <row r="322" s="196" customFormat="true" ht="14.25" hidden="false" customHeight="false" outlineLevel="0" collapsed="false">
      <c r="AMH322" s="1"/>
      <c r="AMI322" s="1"/>
      <c r="AMJ322" s="1"/>
    </row>
    <row r="323" s="196" customFormat="true" ht="14.25" hidden="false" customHeight="false" outlineLevel="0" collapsed="false">
      <c r="AMH323" s="1"/>
      <c r="AMI323" s="1"/>
      <c r="AMJ323" s="1"/>
    </row>
    <row r="324" s="196" customFormat="true" ht="14.25" hidden="false" customHeight="false" outlineLevel="0" collapsed="false">
      <c r="AMH324" s="1"/>
      <c r="AMI324" s="1"/>
      <c r="AMJ324" s="1"/>
    </row>
    <row r="325" s="196" customFormat="true" ht="14.25" hidden="false" customHeight="false" outlineLevel="0" collapsed="false">
      <c r="AMH325" s="1"/>
      <c r="AMI325" s="1"/>
      <c r="AMJ325" s="1"/>
    </row>
    <row r="326" s="196" customFormat="true" ht="14.25" hidden="false" customHeight="false" outlineLevel="0" collapsed="false">
      <c r="AMH326" s="1"/>
      <c r="AMI326" s="1"/>
      <c r="AMJ326" s="1"/>
    </row>
    <row r="327" s="196" customFormat="true" ht="14.25" hidden="false" customHeight="false" outlineLevel="0" collapsed="false">
      <c r="AMH327" s="1"/>
      <c r="AMI327" s="1"/>
      <c r="AMJ327" s="1"/>
    </row>
    <row r="328" s="196" customFormat="true" ht="14.25" hidden="false" customHeight="false" outlineLevel="0" collapsed="false">
      <c r="AMH328" s="1"/>
      <c r="AMI328" s="1"/>
      <c r="AMJ328" s="1"/>
    </row>
  </sheetData>
  <sheetProtection sheet="true" password="ca9c" objects="true" scenarios="true"/>
  <mergeCells count="5">
    <mergeCell ref="A1:E1"/>
    <mergeCell ref="A2:E2"/>
    <mergeCell ref="A3:E3"/>
    <mergeCell ref="B115:E115"/>
    <mergeCell ref="B117:E11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2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3.57"/>
    <col collapsed="false" customWidth="true" hidden="false" outlineLevel="0" max="2" min="2" style="196" width="50"/>
    <col collapsed="false" customWidth="true" hidden="false" outlineLevel="0" max="3" min="3" style="228" width="8.56"/>
    <col collapsed="false" customWidth="true" hidden="false" outlineLevel="0" max="4" min="4" style="229" width="13.66"/>
    <col collapsed="false" customWidth="true" hidden="false" outlineLevel="0" max="5" min="5" style="196" width="42.67"/>
    <col collapsed="false" customWidth="false" hidden="false" outlineLevel="0" max="1021" min="6" style="196" width="9.12"/>
    <col collapsed="false" customWidth="true" hidden="false" outlineLevel="0" max="1024" min="1022" style="1" width="11.57"/>
  </cols>
  <sheetData>
    <row r="1" customFormat="false" ht="16.5" hidden="false" customHeight="false" outlineLevel="0" collapsed="false">
      <c r="A1" s="33"/>
      <c r="B1" s="33"/>
      <c r="C1" s="33"/>
      <c r="D1" s="33"/>
      <c r="E1" s="33"/>
    </row>
    <row r="2" customFormat="false" ht="14.25" hidden="false" customHeight="false" outlineLevel="0" collapsed="false">
      <c r="A2" s="197" t="s">
        <v>222</v>
      </c>
      <c r="B2" s="197"/>
      <c r="C2" s="197"/>
      <c r="D2" s="197"/>
      <c r="E2" s="197"/>
    </row>
    <row r="3" customFormat="false" ht="22.5" hidden="false" customHeight="true" outlineLevel="0" collapsed="false">
      <c r="A3" s="198" t="s">
        <v>52</v>
      </c>
      <c r="B3" s="198"/>
      <c r="C3" s="198"/>
      <c r="D3" s="198"/>
      <c r="E3" s="198"/>
    </row>
    <row r="4" customFormat="false" ht="13.5" hidden="false" customHeight="true" outlineLevel="0" collapsed="false">
      <c r="A4" s="38"/>
      <c r="B4" s="42" t="s">
        <v>15</v>
      </c>
      <c r="C4" s="42" t="s">
        <v>195</v>
      </c>
      <c r="D4" s="43"/>
      <c r="E4" s="288" t="s">
        <v>223</v>
      </c>
    </row>
    <row r="5" customFormat="false" ht="14.25" hidden="false" customHeight="false" outlineLevel="0" collapsed="false">
      <c r="A5" s="44"/>
      <c r="B5" s="45" t="s">
        <v>55</v>
      </c>
      <c r="C5" s="46"/>
      <c r="D5" s="46"/>
      <c r="E5" s="288"/>
    </row>
    <row r="6" customFormat="false" ht="14.25" hidden="false" customHeight="false" outlineLevel="0" collapsed="false">
      <c r="A6" s="36" t="n">
        <v>1</v>
      </c>
      <c r="B6" s="48" t="s">
        <v>56</v>
      </c>
      <c r="C6" s="36"/>
      <c r="D6" s="49" t="s">
        <v>57</v>
      </c>
      <c r="E6" s="48" t="s">
        <v>58</v>
      </c>
    </row>
    <row r="7" customFormat="false" ht="14.25" hidden="false" customHeight="false" outlineLevel="0" collapsed="false">
      <c r="A7" s="50"/>
      <c r="B7" s="51"/>
      <c r="C7" s="52"/>
      <c r="D7" s="53"/>
      <c r="E7" s="51" t="s">
        <v>59</v>
      </c>
    </row>
    <row r="8" customFormat="false" ht="14.25" hidden="false" customHeight="false" outlineLevel="0" collapsed="false">
      <c r="A8" s="54" t="s">
        <v>60</v>
      </c>
      <c r="B8" s="55" t="s">
        <v>61</v>
      </c>
      <c r="C8" s="56"/>
      <c r="D8" s="57" t="n">
        <v>1864.62</v>
      </c>
      <c r="E8" s="55" t="s">
        <v>224</v>
      </c>
    </row>
    <row r="9" customFormat="false" ht="14.25" hidden="false" customHeight="false" outlineLevel="0" collapsed="false">
      <c r="A9" s="204"/>
      <c r="B9" s="87"/>
      <c r="C9" s="205"/>
      <c r="D9" s="206"/>
      <c r="E9" s="87"/>
    </row>
    <row r="10" customFormat="false" ht="14.25" hidden="false" customHeight="false" outlineLevel="0" collapsed="false">
      <c r="A10" s="54" t="s">
        <v>63</v>
      </c>
      <c r="B10" s="55" t="s">
        <v>64</v>
      </c>
      <c r="C10" s="50"/>
      <c r="D10" s="53"/>
      <c r="E10" s="51"/>
    </row>
    <row r="11" customFormat="false" ht="14.25" hidden="false" customHeight="false" outlineLevel="0" collapsed="false">
      <c r="A11" s="44" t="s">
        <v>65</v>
      </c>
      <c r="B11" s="62" t="s">
        <v>66</v>
      </c>
      <c r="C11" s="63"/>
      <c r="D11" s="64" t="n">
        <f aca="false">SUM(D8:D10)</f>
        <v>1864.62</v>
      </c>
      <c r="E11" s="65"/>
    </row>
    <row r="12" customFormat="false" ht="14.25" hidden="false" customHeight="false" outlineLevel="0" collapsed="false">
      <c r="A12" s="38"/>
      <c r="B12" s="39"/>
      <c r="C12" s="38"/>
      <c r="D12" s="40"/>
      <c r="E12" s="39"/>
    </row>
    <row r="13" customFormat="false" ht="14.25" hidden="false" customHeight="false" outlineLevel="0" collapsed="false">
      <c r="A13" s="66"/>
      <c r="B13" s="67" t="s">
        <v>67</v>
      </c>
      <c r="C13" s="68"/>
      <c r="D13" s="69"/>
      <c r="E13" s="70"/>
    </row>
    <row r="14" customFormat="false" ht="14.25" hidden="false" customHeight="false" outlineLevel="0" collapsed="false">
      <c r="A14" s="71"/>
      <c r="B14" s="72" t="s">
        <v>68</v>
      </c>
      <c r="C14" s="73" t="s">
        <v>69</v>
      </c>
      <c r="D14" s="74" t="s">
        <v>57</v>
      </c>
      <c r="E14" s="72" t="s">
        <v>58</v>
      </c>
    </row>
    <row r="15" customFormat="false" ht="14.25" hidden="false" customHeight="false" outlineLevel="0" collapsed="false">
      <c r="A15" s="75" t="s">
        <v>60</v>
      </c>
      <c r="B15" s="59" t="s">
        <v>70</v>
      </c>
      <c r="C15" s="76"/>
      <c r="D15" s="61" t="n">
        <f aca="false">((4*22)*4)-(D11*6%)</f>
        <v>240.1228</v>
      </c>
      <c r="E15" s="59" t="s">
        <v>71</v>
      </c>
    </row>
    <row r="16" customFormat="false" ht="14.25" hidden="false" customHeight="false" outlineLevel="0" collapsed="false">
      <c r="A16" s="75" t="s">
        <v>63</v>
      </c>
      <c r="B16" s="59" t="s">
        <v>72</v>
      </c>
      <c r="C16" s="76" t="n">
        <v>0</v>
      </c>
      <c r="D16" s="61" t="n">
        <v>460.06</v>
      </c>
      <c r="E16" s="59" t="s">
        <v>225</v>
      </c>
    </row>
    <row r="17" customFormat="false" ht="14.25" hidden="false" customHeight="false" outlineLevel="0" collapsed="false">
      <c r="A17" s="75" t="s">
        <v>74</v>
      </c>
      <c r="B17" s="59" t="s">
        <v>189</v>
      </c>
      <c r="C17" s="76" t="n">
        <v>0</v>
      </c>
      <c r="D17" s="61" t="n">
        <v>43.66</v>
      </c>
      <c r="E17" s="59" t="s">
        <v>225</v>
      </c>
    </row>
    <row r="18" customFormat="false" ht="14.25" hidden="false" customHeight="false" outlineLevel="0" collapsed="false">
      <c r="A18" s="75" t="s">
        <v>76</v>
      </c>
      <c r="B18" s="59" t="s">
        <v>77</v>
      </c>
      <c r="C18" s="76"/>
      <c r="D18" s="61" t="n">
        <v>5</v>
      </c>
      <c r="E18" s="59" t="s">
        <v>225</v>
      </c>
      <c r="I18" s="196" t="n">
        <v>90.55</v>
      </c>
    </row>
    <row r="19" customFormat="false" ht="14.25" hidden="false" customHeight="false" outlineLevel="0" collapsed="false">
      <c r="A19" s="78"/>
      <c r="B19" s="72" t="s">
        <v>78</v>
      </c>
      <c r="C19" s="79" t="n">
        <f aca="false">SUM(C15:C18)</f>
        <v>0</v>
      </c>
      <c r="D19" s="74" t="n">
        <f aca="false">SUM(D15:D18)</f>
        <v>748.8428</v>
      </c>
      <c r="E19" s="59"/>
    </row>
    <row r="20" customFormat="false" ht="14.25" hidden="false" customHeight="false" outlineLevel="0" collapsed="false">
      <c r="A20" s="38"/>
      <c r="B20" s="39"/>
      <c r="C20" s="38"/>
      <c r="D20" s="40"/>
      <c r="E20" s="39"/>
    </row>
    <row r="21" customFormat="false" ht="14.25" hidden="false" customHeight="false" outlineLevel="0" collapsed="false">
      <c r="A21" s="66"/>
      <c r="B21" s="67" t="s">
        <v>79</v>
      </c>
      <c r="C21" s="68"/>
      <c r="D21" s="69"/>
      <c r="E21" s="70"/>
    </row>
    <row r="22" customFormat="false" ht="14.25" hidden="false" customHeight="false" outlineLevel="0" collapsed="false">
      <c r="A22" s="71"/>
      <c r="B22" s="72" t="s">
        <v>80</v>
      </c>
      <c r="C22" s="73" t="s">
        <v>69</v>
      </c>
      <c r="D22" s="74" t="s">
        <v>57</v>
      </c>
      <c r="E22" s="72" t="s">
        <v>58</v>
      </c>
    </row>
    <row r="23" customFormat="false" ht="14.25" hidden="false" customHeight="false" outlineLevel="0" collapsed="false">
      <c r="A23" s="75" t="s">
        <v>60</v>
      </c>
      <c r="B23" s="59" t="s">
        <v>81</v>
      </c>
      <c r="C23" s="76" t="n">
        <v>0.2</v>
      </c>
      <c r="D23" s="61" t="n">
        <f aca="false">D11*C23</f>
        <v>372.924</v>
      </c>
      <c r="E23" s="59" t="s">
        <v>82</v>
      </c>
    </row>
    <row r="24" customFormat="false" ht="14.25" hidden="false" customHeight="false" outlineLevel="0" collapsed="false">
      <c r="A24" s="75" t="s">
        <v>63</v>
      </c>
      <c r="B24" s="59" t="s">
        <v>83</v>
      </c>
      <c r="C24" s="76" t="n">
        <v>0.08</v>
      </c>
      <c r="D24" s="61" t="n">
        <f aca="false">D$11*C24</f>
        <v>149.1696</v>
      </c>
      <c r="E24" s="59" t="s">
        <v>84</v>
      </c>
    </row>
    <row r="25" customFormat="false" ht="14.25" hidden="false" customHeight="false" outlineLevel="0" collapsed="false">
      <c r="A25" s="75" t="s">
        <v>74</v>
      </c>
      <c r="B25" s="59" t="s">
        <v>85</v>
      </c>
      <c r="C25" s="76" t="n">
        <v>0.025</v>
      </c>
      <c r="D25" s="61" t="n">
        <f aca="false">D$11*C25</f>
        <v>46.6155</v>
      </c>
      <c r="E25" s="59" t="s">
        <v>86</v>
      </c>
    </row>
    <row r="26" customFormat="false" ht="14.25" hidden="false" customHeight="false" outlineLevel="0" collapsed="false">
      <c r="A26" s="75" t="s">
        <v>76</v>
      </c>
      <c r="B26" s="59" t="s">
        <v>87</v>
      </c>
      <c r="C26" s="76" t="n">
        <v>0.01</v>
      </c>
      <c r="D26" s="61" t="n">
        <f aca="false">D$11*C26</f>
        <v>18.6462</v>
      </c>
      <c r="E26" s="59" t="s">
        <v>88</v>
      </c>
    </row>
    <row r="27" customFormat="false" ht="14.25" hidden="false" customHeight="false" outlineLevel="0" collapsed="false">
      <c r="A27" s="75" t="s">
        <v>89</v>
      </c>
      <c r="B27" s="59" t="s">
        <v>90</v>
      </c>
      <c r="C27" s="76" t="n">
        <v>0.025</v>
      </c>
      <c r="D27" s="61" t="n">
        <f aca="false">D$11*C27</f>
        <v>46.6155</v>
      </c>
      <c r="E27" s="59" t="s">
        <v>91</v>
      </c>
    </row>
    <row r="28" customFormat="false" ht="14.25" hidden="false" customHeight="false" outlineLevel="0" collapsed="false">
      <c r="A28" s="75" t="s">
        <v>92</v>
      </c>
      <c r="B28" s="59" t="s">
        <v>93</v>
      </c>
      <c r="C28" s="76" t="n">
        <v>0.002</v>
      </c>
      <c r="D28" s="61" t="n">
        <f aca="false">D$11*C28</f>
        <v>3.72924</v>
      </c>
      <c r="E28" s="59" t="s">
        <v>94</v>
      </c>
    </row>
    <row r="29" customFormat="false" ht="14.25" hidden="false" customHeight="false" outlineLevel="0" collapsed="false">
      <c r="A29" s="75" t="s">
        <v>95</v>
      </c>
      <c r="B29" s="59" t="s">
        <v>96</v>
      </c>
      <c r="C29" s="76" t="n">
        <v>0.006</v>
      </c>
      <c r="D29" s="61" t="n">
        <f aca="false">D$11*C29</f>
        <v>11.18772</v>
      </c>
      <c r="E29" s="59" t="s">
        <v>97</v>
      </c>
    </row>
    <row r="30" customFormat="false" ht="14.25" hidden="false" customHeight="false" outlineLevel="0" collapsed="false">
      <c r="A30" s="188" t="s">
        <v>98</v>
      </c>
      <c r="B30" s="81" t="s">
        <v>99</v>
      </c>
      <c r="C30" s="82" t="n">
        <v>0</v>
      </c>
      <c r="D30" s="83" t="n">
        <f aca="false">D$11*C30</f>
        <v>0</v>
      </c>
      <c r="E30" s="81" t="s">
        <v>100</v>
      </c>
    </row>
    <row r="31" customFormat="false" ht="14.25" hidden="false" customHeight="false" outlineLevel="0" collapsed="false">
      <c r="A31" s="188"/>
      <c r="B31" s="84" t="s">
        <v>101</v>
      </c>
      <c r="C31" s="85" t="n">
        <f aca="false">SUM(C23:C30)</f>
        <v>0.348</v>
      </c>
      <c r="D31" s="86" t="n">
        <f aca="false">SUM(D23:D30)</f>
        <v>648.88776</v>
      </c>
      <c r="E31" s="81"/>
    </row>
    <row r="32" customFormat="false" ht="14.25" hidden="false" customHeight="false" outlineLevel="0" collapsed="false">
      <c r="A32" s="38"/>
      <c r="B32" s="39"/>
      <c r="C32" s="38"/>
      <c r="D32" s="40"/>
      <c r="E32" s="39"/>
    </row>
    <row r="33" customFormat="false" ht="14.25" hidden="false" customHeight="false" outlineLevel="0" collapsed="false">
      <c r="A33" s="66"/>
      <c r="B33" s="67" t="s">
        <v>102</v>
      </c>
      <c r="C33" s="68"/>
      <c r="D33" s="69"/>
      <c r="E33" s="70"/>
    </row>
    <row r="34" customFormat="false" ht="14.25" hidden="false" customHeight="false" outlineLevel="0" collapsed="false">
      <c r="A34" s="71"/>
      <c r="B34" s="72"/>
      <c r="C34" s="73" t="s">
        <v>69</v>
      </c>
      <c r="D34" s="74" t="s">
        <v>57</v>
      </c>
      <c r="E34" s="72" t="s">
        <v>58</v>
      </c>
    </row>
    <row r="35" customFormat="false" ht="14.25" hidden="false" customHeight="false" outlineLevel="0" collapsed="false">
      <c r="A35" s="75" t="s">
        <v>60</v>
      </c>
      <c r="B35" s="59" t="s">
        <v>103</v>
      </c>
      <c r="C35" s="76" t="n">
        <v>0.0833</v>
      </c>
      <c r="D35" s="61" t="n">
        <f aca="false">D$11*C35</f>
        <v>155.322846</v>
      </c>
      <c r="E35" s="59" t="s">
        <v>104</v>
      </c>
    </row>
    <row r="36" customFormat="false" ht="14.25" hidden="false" customHeight="false" outlineLevel="0" collapsed="false">
      <c r="A36" s="75" t="s">
        <v>63</v>
      </c>
      <c r="B36" s="87" t="s">
        <v>105</v>
      </c>
      <c r="C36" s="88" t="n">
        <v>0.0833</v>
      </c>
      <c r="D36" s="61" t="n">
        <f aca="false">D$11*C36</f>
        <v>155.322846</v>
      </c>
      <c r="E36" s="89" t="s">
        <v>106</v>
      </c>
    </row>
    <row r="37" customFormat="false" ht="14.25" hidden="false" customHeight="false" outlineLevel="0" collapsed="false">
      <c r="A37" s="75" t="s">
        <v>74</v>
      </c>
      <c r="B37" s="59" t="s">
        <v>107</v>
      </c>
      <c r="C37" s="76" t="n">
        <v>0.0278</v>
      </c>
      <c r="D37" s="61" t="n">
        <f aca="false">D$11*C37</f>
        <v>51.836436</v>
      </c>
      <c r="E37" s="59" t="s">
        <v>108</v>
      </c>
    </row>
    <row r="38" customFormat="false" ht="14.25" hidden="false" customHeight="false" outlineLevel="0" collapsed="false">
      <c r="A38" s="90"/>
      <c r="B38" s="91" t="s">
        <v>109</v>
      </c>
      <c r="C38" s="92" t="n">
        <f aca="false">SUM(C35:C37)</f>
        <v>0.1944</v>
      </c>
      <c r="D38" s="93" t="n">
        <f aca="false">SUM(D35:D37)</f>
        <v>362.482128</v>
      </c>
      <c r="E38" s="51"/>
    </row>
    <row r="39" customFormat="false" ht="14.25" hidden="false" customHeight="false" outlineLevel="0" collapsed="false">
      <c r="A39" s="289"/>
      <c r="B39" s="117"/>
      <c r="C39" s="118"/>
      <c r="D39" s="119"/>
      <c r="E39" s="131" t="s">
        <v>110</v>
      </c>
    </row>
    <row r="40" customFormat="false" ht="14.25" hidden="false" customHeight="false" outlineLevel="0" collapsed="false">
      <c r="A40" s="290" t="s">
        <v>74</v>
      </c>
      <c r="B40" s="98" t="s">
        <v>111</v>
      </c>
      <c r="C40" s="99" t="n">
        <f aca="false">C38*C31</f>
        <v>0.0676512</v>
      </c>
      <c r="D40" s="100" t="n">
        <f aca="false">D11*C40</f>
        <v>126.143780544</v>
      </c>
      <c r="E40" s="101" t="s">
        <v>112</v>
      </c>
    </row>
    <row r="41" customFormat="false" ht="14.25" hidden="false" customHeight="false" outlineLevel="0" collapsed="false">
      <c r="A41" s="291"/>
      <c r="B41" s="103" t="s">
        <v>113</v>
      </c>
      <c r="C41" s="104" t="n">
        <f aca="false">SUM(C38:C40)</f>
        <v>0.2620512</v>
      </c>
      <c r="D41" s="105" t="n">
        <f aca="false">SUM(D38:D40)</f>
        <v>488.625908544</v>
      </c>
      <c r="E41" s="81"/>
    </row>
    <row r="42" customFormat="false" ht="14.25" hidden="false" customHeight="false" outlineLevel="0" collapsed="false">
      <c r="A42" s="199"/>
      <c r="B42" s="219"/>
      <c r="C42" s="224"/>
      <c r="D42" s="220"/>
      <c r="E42" s="219"/>
    </row>
    <row r="43" customFormat="false" ht="14.25" hidden="false" customHeight="false" outlineLevel="0" collapsed="false">
      <c r="A43" s="107"/>
      <c r="B43" s="108" t="s">
        <v>114</v>
      </c>
      <c r="C43" s="109"/>
      <c r="D43" s="110"/>
      <c r="E43" s="111"/>
    </row>
    <row r="44" customFormat="false" ht="14.25" hidden="false" customHeight="false" outlineLevel="0" collapsed="false">
      <c r="A44" s="112"/>
      <c r="B44" s="113"/>
      <c r="C44" s="114" t="s">
        <v>69</v>
      </c>
      <c r="D44" s="115" t="s">
        <v>57</v>
      </c>
      <c r="E44" s="113" t="s">
        <v>58</v>
      </c>
    </row>
    <row r="45" customFormat="false" ht="14.25" hidden="false" customHeight="false" outlineLevel="0" collapsed="false">
      <c r="A45" s="116" t="s">
        <v>60</v>
      </c>
      <c r="B45" s="117" t="s">
        <v>115</v>
      </c>
      <c r="C45" s="118" t="n">
        <v>0</v>
      </c>
      <c r="D45" s="119" t="n">
        <f aca="false">D$11*C45</f>
        <v>0</v>
      </c>
      <c r="E45" s="117" t="s">
        <v>116</v>
      </c>
    </row>
    <row r="46" customFormat="false" ht="14.25" hidden="false" customHeight="false" outlineLevel="0" collapsed="false">
      <c r="A46" s="120"/>
      <c r="B46" s="121"/>
      <c r="C46" s="122"/>
      <c r="D46" s="123"/>
      <c r="E46" s="121" t="s">
        <v>117</v>
      </c>
    </row>
    <row r="47" customFormat="false" ht="14.25" hidden="false" customHeight="false" outlineLevel="0" collapsed="false">
      <c r="A47" s="124"/>
      <c r="B47" s="98"/>
      <c r="C47" s="99"/>
      <c r="D47" s="100"/>
      <c r="E47" s="98" t="s">
        <v>118</v>
      </c>
    </row>
    <row r="48" customFormat="false" ht="14.25" hidden="false" customHeight="false" outlineLevel="0" collapsed="false">
      <c r="A48" s="125"/>
      <c r="B48" s="126" t="s">
        <v>109</v>
      </c>
      <c r="C48" s="127" t="n">
        <f aca="false">SUM(C45:C47)</f>
        <v>0</v>
      </c>
      <c r="D48" s="128" t="n">
        <f aca="false">SUM(D45:D47)</f>
        <v>0</v>
      </c>
      <c r="E48" s="121"/>
    </row>
    <row r="49" customFormat="false" ht="14.25" hidden="false" customHeight="false" outlineLevel="0" collapsed="false">
      <c r="A49" s="129"/>
      <c r="B49" s="130"/>
      <c r="C49" s="118"/>
      <c r="D49" s="119"/>
      <c r="E49" s="131" t="s">
        <v>110</v>
      </c>
    </row>
    <row r="50" customFormat="false" ht="14.25" hidden="false" customHeight="false" outlineLevel="0" collapsed="false">
      <c r="A50" s="97" t="s">
        <v>63</v>
      </c>
      <c r="B50" s="132" t="s">
        <v>111</v>
      </c>
      <c r="C50" s="99" t="n">
        <f aca="false">C48*C31</f>
        <v>0</v>
      </c>
      <c r="D50" s="100" t="n">
        <f aca="false">D$11*C50</f>
        <v>0</v>
      </c>
      <c r="E50" s="101"/>
    </row>
    <row r="51" customFormat="false" ht="14.25" hidden="false" customHeight="false" outlineLevel="0" collapsed="false">
      <c r="A51" s="133"/>
      <c r="B51" s="103" t="s">
        <v>119</v>
      </c>
      <c r="C51" s="104" t="n">
        <f aca="false">SUM(C48:C50)</f>
        <v>0</v>
      </c>
      <c r="D51" s="105" t="n">
        <f aca="false">SUM(D48:D50)</f>
        <v>0</v>
      </c>
      <c r="E51" s="81"/>
    </row>
    <row r="52" customFormat="false" ht="14.25" hidden="false" customHeight="false" outlineLevel="0" collapsed="false">
      <c r="A52" s="199"/>
      <c r="B52" s="219"/>
      <c r="C52" s="199"/>
      <c r="D52" s="220"/>
      <c r="E52" s="219"/>
    </row>
    <row r="53" customFormat="false" ht="14.25" hidden="false" customHeight="false" outlineLevel="0" collapsed="false">
      <c r="A53" s="107"/>
      <c r="B53" s="108" t="s">
        <v>120</v>
      </c>
      <c r="C53" s="109"/>
      <c r="D53" s="110"/>
      <c r="E53" s="111"/>
    </row>
    <row r="54" customFormat="false" ht="14.25" hidden="false" customHeight="false" outlineLevel="0" collapsed="false">
      <c r="A54" s="107"/>
      <c r="B54" s="113"/>
      <c r="C54" s="134" t="s">
        <v>69</v>
      </c>
      <c r="D54" s="135" t="s">
        <v>57</v>
      </c>
      <c r="E54" s="136" t="s">
        <v>58</v>
      </c>
    </row>
    <row r="55" customFormat="false" ht="14.25" hidden="false" customHeight="false" outlineLevel="0" collapsed="false">
      <c r="A55" s="129"/>
      <c r="B55" s="117"/>
      <c r="C55" s="116"/>
      <c r="D55" s="137"/>
      <c r="E55" s="138" t="s">
        <v>121</v>
      </c>
    </row>
    <row r="56" customFormat="false" ht="14.25" hidden="false" customHeight="false" outlineLevel="0" collapsed="false">
      <c r="A56" s="139" t="s">
        <v>60</v>
      </c>
      <c r="B56" s="121" t="s">
        <v>122</v>
      </c>
      <c r="C56" s="122" t="n">
        <f aca="false">5%*8.33%</f>
        <v>0.004165</v>
      </c>
      <c r="D56" s="140" t="n">
        <f aca="false">D$11*C56</f>
        <v>7.7661423</v>
      </c>
      <c r="E56" s="138" t="s">
        <v>123</v>
      </c>
    </row>
    <row r="57" customFormat="false" ht="14.25" hidden="false" customHeight="false" outlineLevel="0" collapsed="false">
      <c r="A57" s="97"/>
      <c r="B57" s="98"/>
      <c r="C57" s="99"/>
      <c r="D57" s="141"/>
      <c r="E57" s="101" t="s">
        <v>124</v>
      </c>
    </row>
    <row r="58" customFormat="false" ht="14.25" hidden="false" customHeight="false" outlineLevel="0" collapsed="false">
      <c r="A58" s="120"/>
      <c r="B58" s="121"/>
      <c r="C58" s="122"/>
      <c r="D58" s="123"/>
      <c r="E58" s="131" t="s">
        <v>125</v>
      </c>
    </row>
    <row r="59" customFormat="false" ht="14.25" hidden="false" customHeight="false" outlineLevel="0" collapsed="false">
      <c r="A59" s="124" t="s">
        <v>63</v>
      </c>
      <c r="B59" s="98" t="s">
        <v>126</v>
      </c>
      <c r="C59" s="99" t="n">
        <f aca="false">C56*8%</f>
        <v>0.0003332</v>
      </c>
      <c r="D59" s="100" t="n">
        <f aca="false">D$11*C59</f>
        <v>0.621291384</v>
      </c>
      <c r="E59" s="101" t="s">
        <v>127</v>
      </c>
    </row>
    <row r="60" customFormat="false" ht="14.25" hidden="false" customHeight="false" outlineLevel="0" collapsed="false">
      <c r="A60" s="116"/>
      <c r="B60" s="117" t="s">
        <v>128</v>
      </c>
      <c r="C60" s="118"/>
      <c r="D60" s="119"/>
      <c r="E60" s="117" t="s">
        <v>129</v>
      </c>
    </row>
    <row r="61" customFormat="false" ht="14.25" hidden="false" customHeight="false" outlineLevel="0" collapsed="false">
      <c r="A61" s="124" t="s">
        <v>74</v>
      </c>
      <c r="B61" s="98" t="s">
        <v>130</v>
      </c>
      <c r="C61" s="99" t="n">
        <v>0</v>
      </c>
      <c r="D61" s="100" t="n">
        <f aca="false">D$11*C61</f>
        <v>0</v>
      </c>
      <c r="E61" s="98"/>
    </row>
    <row r="62" customFormat="false" ht="14.25" hidden="false" customHeight="false" outlineLevel="0" collapsed="false">
      <c r="A62" s="116"/>
      <c r="B62" s="117"/>
      <c r="C62" s="142"/>
      <c r="D62" s="119"/>
      <c r="E62" s="131" t="s">
        <v>131</v>
      </c>
    </row>
    <row r="63" customFormat="false" ht="14.25" hidden="false" customHeight="false" outlineLevel="0" collapsed="false">
      <c r="A63" s="120" t="s">
        <v>76</v>
      </c>
      <c r="B63" s="121" t="s">
        <v>132</v>
      </c>
      <c r="C63" s="143" t="n">
        <f aca="false">(7/30)/12</f>
        <v>0.0194444444444444</v>
      </c>
      <c r="D63" s="123" t="n">
        <f aca="false">D$11*C63</f>
        <v>36.2565</v>
      </c>
      <c r="E63" s="138" t="s">
        <v>133</v>
      </c>
    </row>
    <row r="64" customFormat="false" ht="14.25" hidden="false" customHeight="false" outlineLevel="0" collapsed="false">
      <c r="A64" s="124"/>
      <c r="B64" s="121"/>
      <c r="C64" s="144"/>
      <c r="D64" s="100"/>
      <c r="E64" s="138" t="s">
        <v>134</v>
      </c>
    </row>
    <row r="65" customFormat="false" ht="14.25" hidden="false" customHeight="false" outlineLevel="0" collapsed="false">
      <c r="A65" s="139" t="s">
        <v>89</v>
      </c>
      <c r="B65" s="117" t="s">
        <v>111</v>
      </c>
      <c r="C65" s="145" t="n">
        <f aca="false">C63*C31</f>
        <v>0.00676666666666667</v>
      </c>
      <c r="D65" s="123" t="n">
        <f aca="false">D$11*C65</f>
        <v>12.617262</v>
      </c>
      <c r="E65" s="117" t="s">
        <v>135</v>
      </c>
    </row>
    <row r="66" customFormat="false" ht="14.25" hidden="false" customHeight="false" outlineLevel="0" collapsed="false">
      <c r="A66" s="139"/>
      <c r="B66" s="98"/>
      <c r="C66" s="145"/>
      <c r="D66" s="146"/>
      <c r="E66" s="98" t="s">
        <v>136</v>
      </c>
    </row>
    <row r="67" customFormat="false" ht="14.25" hidden="false" customHeight="false" outlineLevel="0" collapsed="false">
      <c r="A67" s="116"/>
      <c r="B67" s="117" t="s">
        <v>128</v>
      </c>
      <c r="C67" s="118"/>
      <c r="D67" s="119"/>
      <c r="E67" s="121" t="s">
        <v>129</v>
      </c>
    </row>
    <row r="68" customFormat="false" ht="14.25" hidden="false" customHeight="false" outlineLevel="0" collapsed="false">
      <c r="A68" s="124" t="s">
        <v>92</v>
      </c>
      <c r="B68" s="98" t="s">
        <v>137</v>
      </c>
      <c r="C68" s="99" t="n">
        <v>0</v>
      </c>
      <c r="D68" s="100" t="n">
        <f aca="false">D$11*C68</f>
        <v>0</v>
      </c>
      <c r="E68" s="98"/>
    </row>
    <row r="69" customFormat="false" ht="14.25" hidden="false" customHeight="false" outlineLevel="0" collapsed="false">
      <c r="A69" s="147"/>
      <c r="B69" s="84" t="s">
        <v>138</v>
      </c>
      <c r="C69" s="85" t="n">
        <f aca="false">SUM(C56:C68)</f>
        <v>0.0307093111111111</v>
      </c>
      <c r="D69" s="86" t="n">
        <f aca="false">SUM(D56:D68)</f>
        <v>57.261195684</v>
      </c>
      <c r="E69" s="81"/>
    </row>
    <row r="70" customFormat="false" ht="14.25" hidden="false" customHeight="false" outlineLevel="0" collapsed="false">
      <c r="A70" s="199"/>
      <c r="B70" s="219"/>
      <c r="C70" s="224"/>
      <c r="D70" s="220"/>
      <c r="E70" s="219"/>
    </row>
    <row r="71" customFormat="false" ht="14.25" hidden="false" customHeight="false" outlineLevel="0" collapsed="false">
      <c r="A71" s="107"/>
      <c r="B71" s="108" t="s">
        <v>139</v>
      </c>
      <c r="C71" s="109"/>
      <c r="D71" s="110"/>
      <c r="E71" s="111"/>
    </row>
    <row r="72" customFormat="false" ht="14.25" hidden="false" customHeight="false" outlineLevel="0" collapsed="false">
      <c r="A72" s="148"/>
      <c r="B72" s="149"/>
      <c r="C72" s="150" t="s">
        <v>69</v>
      </c>
      <c r="D72" s="135" t="s">
        <v>57</v>
      </c>
      <c r="E72" s="149" t="s">
        <v>58</v>
      </c>
    </row>
    <row r="73" customFormat="false" ht="14.25" hidden="false" customHeight="false" outlineLevel="0" collapsed="false">
      <c r="A73" s="120"/>
      <c r="B73" s="121"/>
      <c r="C73" s="122"/>
      <c r="D73" s="123"/>
      <c r="E73" s="131" t="s">
        <v>125</v>
      </c>
    </row>
    <row r="74" customFormat="false" ht="14.25" hidden="false" customHeight="false" outlineLevel="0" collapsed="false">
      <c r="A74" s="120" t="s">
        <v>60</v>
      </c>
      <c r="B74" s="121" t="s">
        <v>141</v>
      </c>
      <c r="C74" s="122" t="n">
        <f aca="false">(5/30)/12</f>
        <v>0.0138888888888889</v>
      </c>
      <c r="D74" s="123" t="n">
        <f aca="false">D$11*C74</f>
        <v>25.8975</v>
      </c>
      <c r="E74" s="138" t="s">
        <v>142</v>
      </c>
    </row>
    <row r="75" customFormat="false" ht="14.25" hidden="false" customHeight="false" outlineLevel="0" collapsed="false">
      <c r="A75" s="129"/>
      <c r="B75" s="117"/>
      <c r="C75" s="151"/>
      <c r="D75" s="119"/>
      <c r="E75" s="117" t="s">
        <v>143</v>
      </c>
    </row>
    <row r="76" customFormat="false" ht="14.25" hidden="false" customHeight="false" outlineLevel="0" collapsed="false">
      <c r="A76" s="120" t="s">
        <v>60</v>
      </c>
      <c r="B76" s="121" t="s">
        <v>144</v>
      </c>
      <c r="C76" s="145" t="n">
        <v>0</v>
      </c>
      <c r="D76" s="123" t="n">
        <f aca="false">D$11*C76</f>
        <v>0</v>
      </c>
      <c r="E76" s="121" t="s">
        <v>145</v>
      </c>
    </row>
    <row r="77" customFormat="false" ht="14.25" hidden="false" customHeight="false" outlineLevel="0" collapsed="false">
      <c r="A77" s="129"/>
      <c r="B77" s="98"/>
      <c r="C77" s="152"/>
      <c r="D77" s="100"/>
      <c r="E77" s="98" t="s">
        <v>146</v>
      </c>
    </row>
    <row r="78" customFormat="false" ht="14.25" hidden="false" customHeight="false" outlineLevel="0" collapsed="false">
      <c r="A78" s="139" t="s">
        <v>63</v>
      </c>
      <c r="B78" s="121"/>
      <c r="C78" s="143"/>
      <c r="D78" s="123"/>
      <c r="E78" s="153" t="s">
        <v>147</v>
      </c>
    </row>
    <row r="79" customFormat="false" ht="14.25" hidden="false" customHeight="false" outlineLevel="0" collapsed="false">
      <c r="A79" s="97"/>
      <c r="B79" s="121" t="s">
        <v>148</v>
      </c>
      <c r="C79" s="143" t="n">
        <f aca="false">(3/30)/12</f>
        <v>0.00833333333333333</v>
      </c>
      <c r="D79" s="123" t="n">
        <f aca="false">D$11*C79</f>
        <v>15.5385</v>
      </c>
      <c r="E79" s="138" t="s">
        <v>149</v>
      </c>
    </row>
    <row r="80" customFormat="false" ht="14.25" hidden="false" customHeight="false" outlineLevel="0" collapsed="false">
      <c r="A80" s="120"/>
      <c r="B80" s="121"/>
      <c r="C80" s="144"/>
      <c r="D80" s="100"/>
      <c r="E80" s="138" t="s">
        <v>150</v>
      </c>
    </row>
    <row r="81" customFormat="false" ht="14.25" hidden="false" customHeight="false" outlineLevel="0" collapsed="false">
      <c r="A81" s="120" t="s">
        <v>74</v>
      </c>
      <c r="B81" s="117" t="s">
        <v>151</v>
      </c>
      <c r="C81" s="145" t="n">
        <f aca="false">(15/30)/12*0.1</f>
        <v>0.00416666666666667</v>
      </c>
      <c r="D81" s="123" t="n">
        <f aca="false">D$11*C81</f>
        <v>7.76925</v>
      </c>
      <c r="E81" s="117" t="s">
        <v>152</v>
      </c>
    </row>
    <row r="82" customFormat="false" ht="14.25" hidden="false" customHeight="false" outlineLevel="0" collapsed="false">
      <c r="A82" s="124"/>
      <c r="B82" s="98"/>
      <c r="C82" s="145"/>
      <c r="D82" s="146"/>
      <c r="E82" s="98" t="s">
        <v>153</v>
      </c>
    </row>
    <row r="83" customFormat="false" ht="14.25" hidden="false" customHeight="false" outlineLevel="0" collapsed="false">
      <c r="A83" s="139" t="s">
        <v>76</v>
      </c>
      <c r="B83" s="84" t="s">
        <v>154</v>
      </c>
      <c r="C83" s="85" t="n">
        <f aca="false">SUM(C73:C82)</f>
        <v>0.0263888888888889</v>
      </c>
      <c r="D83" s="86" t="n">
        <f aca="false">SUM(D73:D82)</f>
        <v>49.20525</v>
      </c>
      <c r="E83" s="81"/>
    </row>
    <row r="84" customFormat="false" ht="14.25" hidden="false" customHeight="false" outlineLevel="0" collapsed="false">
      <c r="A84" s="139"/>
      <c r="B84" s="81" t="s">
        <v>155</v>
      </c>
      <c r="C84" s="118" t="n">
        <f aca="false">C83*C31</f>
        <v>0.00918333333333333</v>
      </c>
      <c r="D84" s="123" t="n">
        <f aca="false">D$11*C84</f>
        <v>17.123427</v>
      </c>
      <c r="E84" s="117" t="s">
        <v>156</v>
      </c>
    </row>
    <row r="85" customFormat="false" ht="14.25" hidden="false" customHeight="false" outlineLevel="0" collapsed="false">
      <c r="A85" s="147"/>
      <c r="B85" s="155" t="s">
        <v>157</v>
      </c>
      <c r="C85" s="154"/>
      <c r="D85" s="156" t="n">
        <f aca="false">SUM(D83:D84)</f>
        <v>66.328677</v>
      </c>
      <c r="E85" s="98" t="s">
        <v>158</v>
      </c>
    </row>
    <row r="86" customFormat="false" ht="14.25" hidden="false" customHeight="false" outlineLevel="0" collapsed="false">
      <c r="A86" s="80" t="s">
        <v>89</v>
      </c>
      <c r="B86" s="162"/>
      <c r="C86" s="161"/>
      <c r="D86" s="164"/>
      <c r="E86" s="153"/>
    </row>
    <row r="87" customFormat="false" ht="14.25" hidden="false" customHeight="false" outlineLevel="0" collapsed="false">
      <c r="A87" s="80"/>
      <c r="B87" s="84" t="s">
        <v>159</v>
      </c>
      <c r="C87" s="85"/>
      <c r="D87" s="86" t="n">
        <f aca="false">D85+D69+D51+D41+D31+D19+D11</f>
        <v>3874.566341228</v>
      </c>
      <c r="E87" s="81"/>
    </row>
    <row r="88" customFormat="false" ht="14.25" hidden="false" customHeight="false" outlineLevel="0" collapsed="false">
      <c r="A88" s="161"/>
      <c r="B88" s="162"/>
      <c r="C88" s="163"/>
      <c r="D88" s="164"/>
      <c r="E88" s="153"/>
    </row>
    <row r="89" customFormat="false" ht="15" hidden="false" customHeight="false" outlineLevel="0" collapsed="false">
      <c r="A89" s="161"/>
      <c r="B89" s="84" t="s">
        <v>160</v>
      </c>
      <c r="C89" s="85"/>
      <c r="D89" s="165" t="s">
        <v>226</v>
      </c>
      <c r="E89" s="166" t="n">
        <f aca="false">D87*D89</f>
        <v>7749.132682456</v>
      </c>
    </row>
    <row r="90" customFormat="false" ht="14.25" hidden="false" customHeight="false" outlineLevel="0" collapsed="false">
      <c r="A90" s="199"/>
      <c r="B90" s="219"/>
      <c r="C90" s="199"/>
      <c r="D90" s="220"/>
      <c r="E90" s="219"/>
    </row>
    <row r="91" customFormat="false" ht="14.25" hidden="false" customHeight="false" outlineLevel="0" collapsed="false">
      <c r="A91" s="107"/>
      <c r="B91" s="108" t="s">
        <v>162</v>
      </c>
      <c r="C91" s="109"/>
      <c r="D91" s="110"/>
      <c r="E91" s="111"/>
    </row>
    <row r="92" customFormat="false" ht="14.25" hidden="false" customHeight="false" outlineLevel="0" collapsed="false">
      <c r="A92" s="167"/>
      <c r="B92" s="136"/>
      <c r="C92" s="168" t="s">
        <v>69</v>
      </c>
      <c r="D92" s="169" t="s">
        <v>57</v>
      </c>
      <c r="E92" s="149" t="s">
        <v>58</v>
      </c>
    </row>
    <row r="93" customFormat="false" ht="14.25" hidden="false" customHeight="false" outlineLevel="0" collapsed="false">
      <c r="A93" s="124" t="s">
        <v>60</v>
      </c>
      <c r="B93" s="98" t="s">
        <v>163</v>
      </c>
      <c r="C93" s="99" t="n">
        <v>0.13</v>
      </c>
      <c r="D93" s="100" t="n">
        <f aca="false">E89*C93</f>
        <v>1007.38724871928</v>
      </c>
      <c r="E93" s="170" t="s">
        <v>164</v>
      </c>
    </row>
    <row r="94" customFormat="false" ht="14.25" hidden="false" customHeight="false" outlineLevel="0" collapsed="false">
      <c r="A94" s="80" t="s">
        <v>63</v>
      </c>
      <c r="B94" s="98" t="s">
        <v>165</v>
      </c>
      <c r="C94" s="99" t="n">
        <v>0.1</v>
      </c>
      <c r="D94" s="83" t="n">
        <f aca="false">(E89+D93)*C94</f>
        <v>875.651993117528</v>
      </c>
      <c r="E94" s="170" t="s">
        <v>166</v>
      </c>
    </row>
    <row r="95" customFormat="false" ht="14.25" hidden="false" customHeight="false" outlineLevel="0" collapsed="false">
      <c r="A95" s="116"/>
      <c r="B95" s="113" t="s">
        <v>167</v>
      </c>
      <c r="C95" s="122"/>
      <c r="D95" s="115" t="n">
        <f aca="false">SUM(D93:D94)</f>
        <v>1883.03924183681</v>
      </c>
      <c r="E95" s="171"/>
    </row>
    <row r="96" customFormat="false" ht="14.25" hidden="false" customHeight="false" outlineLevel="0" collapsed="false">
      <c r="A96" s="102" t="s">
        <v>168</v>
      </c>
      <c r="B96" s="172" t="s">
        <v>169</v>
      </c>
      <c r="C96" s="173"/>
      <c r="D96" s="174"/>
      <c r="E96" s="175"/>
    </row>
    <row r="97" customFormat="false" ht="14.25" hidden="false" customHeight="false" outlineLevel="0" collapsed="false">
      <c r="A97" s="161"/>
      <c r="B97" s="162"/>
      <c r="C97" s="176"/>
      <c r="D97" s="164"/>
      <c r="E97" s="177"/>
    </row>
    <row r="98" customFormat="false" ht="14.25" hidden="false" customHeight="false" outlineLevel="0" collapsed="false">
      <c r="A98" s="178"/>
      <c r="B98" s="179" t="s">
        <v>170</v>
      </c>
      <c r="C98" s="180"/>
      <c r="D98" s="169" t="n">
        <f aca="false">(E89+D95)/(1-6.65%)</f>
        <v>10318.3416435917</v>
      </c>
      <c r="E98" s="181"/>
    </row>
    <row r="99" customFormat="false" ht="14.25" hidden="false" customHeight="false" outlineLevel="0" collapsed="false">
      <c r="A99" s="199"/>
      <c r="B99" s="219"/>
      <c r="C99" s="224"/>
      <c r="D99" s="220"/>
      <c r="E99" s="225"/>
    </row>
    <row r="100" customFormat="false" ht="14.25" hidden="false" customHeight="false" outlineLevel="0" collapsed="false">
      <c r="A100" s="107"/>
      <c r="B100" s="108" t="s">
        <v>171</v>
      </c>
      <c r="C100" s="183"/>
      <c r="D100" s="184"/>
      <c r="E100" s="185"/>
    </row>
    <row r="101" customFormat="false" ht="14.25" hidden="false" customHeight="false" outlineLevel="0" collapsed="false">
      <c r="A101" s="167"/>
      <c r="B101" s="136"/>
      <c r="C101" s="168" t="s">
        <v>69</v>
      </c>
      <c r="D101" s="135" t="s">
        <v>57</v>
      </c>
      <c r="E101" s="149" t="s">
        <v>58</v>
      </c>
    </row>
    <row r="102" customFormat="false" ht="14.25" hidden="false" customHeight="false" outlineLevel="0" collapsed="false">
      <c r="A102" s="124" t="s">
        <v>74</v>
      </c>
      <c r="B102" s="98" t="s">
        <v>172</v>
      </c>
      <c r="C102" s="99"/>
      <c r="D102" s="83"/>
      <c r="E102" s="186" t="s">
        <v>173</v>
      </c>
    </row>
    <row r="103" customFormat="false" ht="13.8" hidden="false" customHeight="false" outlineLevel="0" collapsed="false">
      <c r="A103" s="80"/>
      <c r="B103" s="81" t="s">
        <v>174</v>
      </c>
      <c r="C103" s="82" t="n">
        <v>0.0165</v>
      </c>
      <c r="D103" s="83" t="n">
        <f aca="false">$D$98*C103</f>
        <v>170.252637119262</v>
      </c>
      <c r="E103" s="187" t="s">
        <v>175</v>
      </c>
    </row>
    <row r="104" customFormat="false" ht="13.8" hidden="false" customHeight="false" outlineLevel="0" collapsed="false">
      <c r="A104" s="80"/>
      <c r="B104" s="81" t="s">
        <v>176</v>
      </c>
      <c r="C104" s="82" t="n">
        <v>0.076</v>
      </c>
      <c r="D104" s="83" t="n">
        <f aca="false">$D$98*C104</f>
        <v>784.193964912966</v>
      </c>
      <c r="E104" s="187" t="s">
        <v>175</v>
      </c>
    </row>
    <row r="105" customFormat="false" ht="13.8" hidden="false" customHeight="false" outlineLevel="0" collapsed="false">
      <c r="A105" s="188"/>
      <c r="B105" s="189" t="s">
        <v>177</v>
      </c>
      <c r="C105" s="190" t="n">
        <v>0.03</v>
      </c>
      <c r="D105" s="191" t="n">
        <f aca="false">$D$98*C105</f>
        <v>309.55024930775</v>
      </c>
      <c r="E105" s="192" t="s">
        <v>178</v>
      </c>
    </row>
    <row r="106" customFormat="false" ht="14.25" hidden="false" customHeight="false" outlineLevel="0" collapsed="false">
      <c r="A106" s="80"/>
      <c r="B106" s="81"/>
      <c r="C106" s="82"/>
      <c r="D106" s="83"/>
      <c r="E106" s="121"/>
    </row>
    <row r="107" customFormat="false" ht="14.25" hidden="false" customHeight="false" outlineLevel="0" collapsed="false">
      <c r="A107" s="147"/>
      <c r="B107" s="84" t="s">
        <v>154</v>
      </c>
      <c r="C107" s="85" t="n">
        <f aca="false">SUM(C103:C106)</f>
        <v>0.1225</v>
      </c>
      <c r="D107" s="86" t="n">
        <f aca="false">SUM(D103:D106)</f>
        <v>1263.99685133998</v>
      </c>
      <c r="E107" s="98"/>
    </row>
    <row r="108" customFormat="false" ht="14.25" hidden="false" customHeight="false" outlineLevel="0" collapsed="false">
      <c r="A108" s="80"/>
      <c r="B108" s="81"/>
      <c r="C108" s="118"/>
      <c r="D108" s="123"/>
      <c r="E108" s="81"/>
    </row>
    <row r="109" customFormat="false" ht="14.25" hidden="false" customHeight="false" outlineLevel="0" collapsed="false">
      <c r="A109" s="80"/>
      <c r="B109" s="84" t="s">
        <v>179</v>
      </c>
      <c r="C109" s="80"/>
      <c r="D109" s="86" t="n">
        <f aca="false">D107+D98</f>
        <v>11582.3384949316</v>
      </c>
      <c r="E109" s="81"/>
    </row>
    <row r="110" customFormat="false" ht="14.25" hidden="false" customHeight="false" outlineLevel="0" collapsed="false">
      <c r="A110" s="80"/>
      <c r="B110" s="84"/>
      <c r="C110" s="80"/>
      <c r="D110" s="86"/>
      <c r="E110" s="81"/>
    </row>
    <row r="111" customFormat="false" ht="14.25" hidden="false" customHeight="false" outlineLevel="0" collapsed="false">
      <c r="A111" s="80"/>
      <c r="B111" s="84"/>
      <c r="C111" s="80"/>
      <c r="D111" s="86"/>
      <c r="E111" s="81"/>
    </row>
    <row r="112" customFormat="false" ht="14.25" hidden="false" customHeight="false" outlineLevel="0" collapsed="false">
      <c r="A112" s="80"/>
      <c r="B112" s="84" t="s">
        <v>180</v>
      </c>
      <c r="C112" s="80" t="n">
        <v>12</v>
      </c>
      <c r="D112" s="86" t="n">
        <f aca="false">D109*C112</f>
        <v>138988.06193918</v>
      </c>
      <c r="E112" s="81"/>
    </row>
    <row r="113" customFormat="false" ht="14.25" hidden="false" customHeight="false" outlineLevel="0" collapsed="false">
      <c r="A113" s="188"/>
      <c r="B113" s="226"/>
      <c r="C113" s="188"/>
      <c r="D113" s="227"/>
      <c r="E113" s="189"/>
    </row>
    <row r="114" customFormat="false" ht="32.95" hidden="false" customHeight="true" outlineLevel="0" collapsed="false">
      <c r="A114" s="188"/>
      <c r="B114" s="193" t="s">
        <v>181</v>
      </c>
      <c r="C114" s="193"/>
      <c r="D114" s="193"/>
      <c r="E114" s="193"/>
    </row>
    <row r="115" customFormat="false" ht="13.8" hidden="false" customHeight="false" outlineLevel="0" collapsed="false">
      <c r="A115" s="196"/>
      <c r="B115" s="31"/>
      <c r="C115" s="31"/>
      <c r="D115" s="31"/>
      <c r="E115" s="31"/>
    </row>
    <row r="116" customFormat="false" ht="36.1" hidden="false" customHeight="false" outlineLevel="0" collapsed="false">
      <c r="A116" s="196"/>
      <c r="B116" s="194" t="s">
        <v>182</v>
      </c>
      <c r="C116" s="194"/>
      <c r="D116" s="194"/>
      <c r="E116" s="194"/>
    </row>
    <row r="117" customFormat="false" ht="14.25" hidden="false" customHeight="false" outlineLevel="0" collapsed="false">
      <c r="A117" s="196"/>
      <c r="C117" s="196"/>
      <c r="D117" s="196"/>
    </row>
    <row r="118" customFormat="false" ht="14.25" hidden="false" customHeight="false" outlineLevel="0" collapsed="false">
      <c r="A118" s="196"/>
      <c r="C118" s="196"/>
      <c r="D118" s="196"/>
    </row>
    <row r="119" customFormat="false" ht="14.25" hidden="false" customHeight="false" outlineLevel="0" collapsed="false">
      <c r="A119" s="196"/>
      <c r="C119" s="196"/>
      <c r="D119" s="196"/>
    </row>
    <row r="120" customFormat="false" ht="14.25" hidden="false" customHeight="false" outlineLevel="0" collapsed="false">
      <c r="A120" s="196"/>
      <c r="C120" s="196"/>
      <c r="D120" s="196"/>
    </row>
    <row r="121" customFormat="false" ht="14.25" hidden="false" customHeight="false" outlineLevel="0" collapsed="false">
      <c r="A121" s="196"/>
      <c r="C121" s="196"/>
      <c r="D121" s="196"/>
    </row>
    <row r="122" customFormat="false" ht="14.25" hidden="false" customHeight="false" outlineLevel="0" collapsed="false">
      <c r="A122" s="196"/>
      <c r="C122" s="196"/>
      <c r="D122" s="196"/>
    </row>
    <row r="123" customFormat="false" ht="14.25" hidden="false" customHeight="false" outlineLevel="0" collapsed="false">
      <c r="A123" s="196"/>
      <c r="C123" s="196"/>
      <c r="D123" s="196"/>
    </row>
    <row r="124" customFormat="false" ht="14.25" hidden="false" customHeight="false" outlineLevel="0" collapsed="false">
      <c r="A124" s="196"/>
      <c r="C124" s="196"/>
      <c r="D124" s="196"/>
    </row>
    <row r="125" customFormat="false" ht="14.25" hidden="false" customHeight="false" outlineLevel="0" collapsed="false">
      <c r="A125" s="196"/>
      <c r="C125" s="196"/>
      <c r="D125" s="196"/>
    </row>
    <row r="126" customFormat="false" ht="14.25" hidden="false" customHeight="false" outlineLevel="0" collapsed="false">
      <c r="A126" s="196"/>
      <c r="C126" s="196"/>
      <c r="D126" s="196"/>
    </row>
    <row r="127" customFormat="false" ht="14.25" hidden="false" customHeight="false" outlineLevel="0" collapsed="false">
      <c r="A127" s="196"/>
      <c r="C127" s="196"/>
      <c r="D127" s="196"/>
    </row>
    <row r="128" customFormat="false" ht="14.25" hidden="false" customHeight="false" outlineLevel="0" collapsed="false">
      <c r="A128" s="196"/>
      <c r="C128" s="196"/>
      <c r="D128" s="196"/>
    </row>
    <row r="129" customFormat="false" ht="14.25" hidden="false" customHeight="false" outlineLevel="0" collapsed="false">
      <c r="A129" s="196"/>
      <c r="C129" s="196"/>
      <c r="D129" s="196"/>
    </row>
    <row r="130" customFormat="false" ht="14.25" hidden="false" customHeight="false" outlineLevel="0" collapsed="false">
      <c r="A130" s="196"/>
      <c r="C130" s="196"/>
      <c r="D130" s="196"/>
    </row>
    <row r="131" customFormat="false" ht="14.25" hidden="false" customHeight="false" outlineLevel="0" collapsed="false">
      <c r="A131" s="196"/>
      <c r="C131" s="196"/>
      <c r="D131" s="196"/>
    </row>
    <row r="132" customFormat="false" ht="14.25" hidden="false" customHeight="false" outlineLevel="0" collapsed="false">
      <c r="A132" s="196"/>
      <c r="C132" s="196"/>
      <c r="D132" s="196"/>
    </row>
    <row r="133" customFormat="false" ht="14.25" hidden="false" customHeight="false" outlineLevel="0" collapsed="false">
      <c r="A133" s="196"/>
      <c r="C133" s="196"/>
      <c r="D133" s="196"/>
    </row>
    <row r="134" customFormat="false" ht="14.25" hidden="false" customHeight="false" outlineLevel="0" collapsed="false">
      <c r="A134" s="196"/>
      <c r="C134" s="196"/>
      <c r="D134" s="196"/>
    </row>
    <row r="135" customFormat="false" ht="14.25" hidden="false" customHeight="false" outlineLevel="0" collapsed="false">
      <c r="A135" s="196"/>
      <c r="C135" s="196"/>
      <c r="D135" s="196"/>
    </row>
    <row r="136" customFormat="false" ht="14.25" hidden="false" customHeight="false" outlineLevel="0" collapsed="false">
      <c r="A136" s="196"/>
      <c r="C136" s="196"/>
      <c r="D136" s="196"/>
    </row>
    <row r="137" customFormat="false" ht="14.25" hidden="false" customHeight="false" outlineLevel="0" collapsed="false">
      <c r="A137" s="196"/>
      <c r="C137" s="196"/>
      <c r="D137" s="196"/>
    </row>
    <row r="138" customFormat="false" ht="14.25" hidden="false" customHeight="false" outlineLevel="0" collapsed="false">
      <c r="A138" s="196"/>
      <c r="C138" s="196"/>
      <c r="D138" s="196"/>
    </row>
    <row r="139" customFormat="false" ht="14.25" hidden="false" customHeight="false" outlineLevel="0" collapsed="false">
      <c r="A139" s="196"/>
      <c r="C139" s="196"/>
      <c r="D139" s="196"/>
    </row>
    <row r="140" customFormat="false" ht="14.25" hidden="false" customHeight="false" outlineLevel="0" collapsed="false">
      <c r="A140" s="196"/>
      <c r="C140" s="196"/>
      <c r="D140" s="196"/>
    </row>
    <row r="141" customFormat="false" ht="14.25" hidden="false" customHeight="false" outlineLevel="0" collapsed="false">
      <c r="A141" s="196"/>
      <c r="C141" s="196"/>
      <c r="D141" s="196"/>
    </row>
    <row r="142" customFormat="false" ht="14.25" hidden="false" customHeight="false" outlineLevel="0" collapsed="false">
      <c r="A142" s="196"/>
      <c r="C142" s="196"/>
      <c r="D142" s="196"/>
    </row>
    <row r="143" customFormat="false" ht="14.25" hidden="false" customHeight="false" outlineLevel="0" collapsed="false">
      <c r="A143" s="196"/>
      <c r="C143" s="196"/>
      <c r="D143" s="196"/>
    </row>
    <row r="144" customFormat="false" ht="14.25" hidden="false" customHeight="false" outlineLevel="0" collapsed="false">
      <c r="A144" s="196"/>
      <c r="C144" s="196"/>
      <c r="D144" s="196"/>
    </row>
    <row r="145" customFormat="false" ht="14.25" hidden="false" customHeight="false" outlineLevel="0" collapsed="false">
      <c r="A145" s="196"/>
      <c r="C145" s="196"/>
      <c r="D145" s="196"/>
    </row>
    <row r="146" customFormat="false" ht="14.25" hidden="false" customHeight="false" outlineLevel="0" collapsed="false">
      <c r="A146" s="196"/>
      <c r="C146" s="196"/>
      <c r="D146" s="196"/>
    </row>
    <row r="147" customFormat="false" ht="14.25" hidden="false" customHeight="false" outlineLevel="0" collapsed="false">
      <c r="A147" s="196"/>
      <c r="C147" s="196"/>
      <c r="D147" s="196"/>
    </row>
    <row r="148" customFormat="false" ht="14.25" hidden="false" customHeight="false" outlineLevel="0" collapsed="false">
      <c r="A148" s="196"/>
      <c r="C148" s="196"/>
      <c r="D148" s="196"/>
    </row>
    <row r="149" customFormat="false" ht="14.25" hidden="false" customHeight="false" outlineLevel="0" collapsed="false">
      <c r="A149" s="196"/>
      <c r="C149" s="196"/>
      <c r="D149" s="196"/>
    </row>
    <row r="150" customFormat="false" ht="14.25" hidden="false" customHeight="false" outlineLevel="0" collapsed="false">
      <c r="A150" s="196"/>
      <c r="C150" s="196"/>
      <c r="D150" s="196"/>
    </row>
    <row r="151" customFormat="false" ht="14.25" hidden="false" customHeight="false" outlineLevel="0" collapsed="false">
      <c r="A151" s="196"/>
      <c r="C151" s="196"/>
      <c r="D151" s="196"/>
    </row>
    <row r="152" customFormat="false" ht="14.25" hidden="false" customHeight="false" outlineLevel="0" collapsed="false">
      <c r="A152" s="196"/>
      <c r="C152" s="196"/>
      <c r="D152" s="196"/>
    </row>
    <row r="153" customFormat="false" ht="14.25" hidden="false" customHeight="false" outlineLevel="0" collapsed="false">
      <c r="A153" s="196"/>
      <c r="C153" s="196"/>
      <c r="D153" s="196"/>
    </row>
    <row r="154" customFormat="false" ht="14.25" hidden="false" customHeight="false" outlineLevel="0" collapsed="false">
      <c r="A154" s="196"/>
      <c r="C154" s="196"/>
      <c r="D154" s="196"/>
    </row>
    <row r="155" customFormat="false" ht="14.25" hidden="false" customHeight="false" outlineLevel="0" collapsed="false">
      <c r="A155" s="196"/>
      <c r="C155" s="196"/>
      <c r="D155" s="196"/>
    </row>
    <row r="156" customFormat="false" ht="14.25" hidden="false" customHeight="false" outlineLevel="0" collapsed="false">
      <c r="A156" s="196"/>
      <c r="C156" s="196"/>
      <c r="D156" s="196"/>
    </row>
    <row r="157" customFormat="false" ht="14.25" hidden="false" customHeight="false" outlineLevel="0" collapsed="false">
      <c r="A157" s="196"/>
      <c r="C157" s="196"/>
      <c r="D157" s="196"/>
    </row>
    <row r="158" customFormat="false" ht="14.25" hidden="false" customHeight="false" outlineLevel="0" collapsed="false">
      <c r="A158" s="196"/>
      <c r="C158" s="196"/>
      <c r="D158" s="196"/>
    </row>
    <row r="159" customFormat="false" ht="14.25" hidden="false" customHeight="false" outlineLevel="0" collapsed="false">
      <c r="A159" s="196"/>
      <c r="C159" s="196"/>
      <c r="D159" s="196"/>
    </row>
    <row r="160" customFormat="false" ht="14.25" hidden="false" customHeight="false" outlineLevel="0" collapsed="false">
      <c r="A160" s="196"/>
      <c r="C160" s="196"/>
      <c r="D160" s="196"/>
    </row>
    <row r="161" customFormat="false" ht="14.25" hidden="false" customHeight="false" outlineLevel="0" collapsed="false">
      <c r="A161" s="196"/>
      <c r="C161" s="196"/>
      <c r="D161" s="196"/>
    </row>
    <row r="162" customFormat="false" ht="14.25" hidden="false" customHeight="false" outlineLevel="0" collapsed="false">
      <c r="A162" s="196"/>
      <c r="C162" s="196"/>
      <c r="D162" s="196"/>
    </row>
    <row r="163" customFormat="false" ht="14.25" hidden="false" customHeight="false" outlineLevel="0" collapsed="false">
      <c r="A163" s="196"/>
      <c r="C163" s="196"/>
      <c r="D163" s="196"/>
    </row>
    <row r="164" customFormat="false" ht="14.25" hidden="false" customHeight="false" outlineLevel="0" collapsed="false">
      <c r="A164" s="196"/>
      <c r="C164" s="196"/>
      <c r="D164" s="196"/>
    </row>
    <row r="165" customFormat="false" ht="14.25" hidden="false" customHeight="false" outlineLevel="0" collapsed="false">
      <c r="A165" s="196"/>
      <c r="C165" s="196"/>
      <c r="D165" s="196"/>
    </row>
    <row r="166" customFormat="false" ht="14.25" hidden="false" customHeight="false" outlineLevel="0" collapsed="false">
      <c r="A166" s="196"/>
      <c r="C166" s="196"/>
      <c r="D166" s="196"/>
    </row>
    <row r="167" customFormat="false" ht="14.25" hidden="false" customHeight="false" outlineLevel="0" collapsed="false">
      <c r="A167" s="196"/>
      <c r="C167" s="196"/>
      <c r="D167" s="196"/>
    </row>
    <row r="168" customFormat="false" ht="14.25" hidden="false" customHeight="false" outlineLevel="0" collapsed="false">
      <c r="A168" s="196"/>
      <c r="C168" s="196"/>
      <c r="D168" s="196"/>
    </row>
    <row r="169" customFormat="false" ht="14.25" hidden="false" customHeight="false" outlineLevel="0" collapsed="false">
      <c r="A169" s="196"/>
      <c r="C169" s="196"/>
      <c r="D169" s="196"/>
    </row>
    <row r="170" customFormat="false" ht="14.25" hidden="false" customHeight="false" outlineLevel="0" collapsed="false">
      <c r="A170" s="196"/>
      <c r="C170" s="196"/>
      <c r="D170" s="196"/>
    </row>
    <row r="171" customFormat="false" ht="14.25" hidden="false" customHeight="false" outlineLevel="0" collapsed="false">
      <c r="A171" s="196"/>
      <c r="C171" s="196"/>
      <c r="D171" s="196"/>
    </row>
    <row r="172" customFormat="false" ht="14.25" hidden="false" customHeight="false" outlineLevel="0" collapsed="false">
      <c r="A172" s="196"/>
      <c r="C172" s="196"/>
      <c r="D172" s="196"/>
    </row>
    <row r="173" customFormat="false" ht="14.25" hidden="false" customHeight="false" outlineLevel="0" collapsed="false">
      <c r="A173" s="196"/>
      <c r="C173" s="196"/>
      <c r="D173" s="196"/>
    </row>
    <row r="174" customFormat="false" ht="14.25" hidden="false" customHeight="false" outlineLevel="0" collapsed="false">
      <c r="A174" s="196"/>
      <c r="C174" s="196"/>
      <c r="D174" s="196"/>
    </row>
    <row r="175" customFormat="false" ht="14.25" hidden="false" customHeight="false" outlineLevel="0" collapsed="false">
      <c r="A175" s="196"/>
      <c r="C175" s="196"/>
      <c r="D175" s="196"/>
    </row>
    <row r="176" customFormat="false" ht="14.25" hidden="false" customHeight="false" outlineLevel="0" collapsed="false">
      <c r="A176" s="196"/>
      <c r="C176" s="196"/>
      <c r="D176" s="196"/>
    </row>
    <row r="177" customFormat="false" ht="14.25" hidden="false" customHeight="false" outlineLevel="0" collapsed="false">
      <c r="A177" s="196"/>
      <c r="C177" s="196"/>
      <c r="D177" s="196"/>
    </row>
    <row r="178" customFormat="false" ht="14.25" hidden="false" customHeight="false" outlineLevel="0" collapsed="false">
      <c r="A178" s="196"/>
      <c r="C178" s="196"/>
      <c r="D178" s="196"/>
    </row>
    <row r="179" customFormat="false" ht="14.25" hidden="false" customHeight="false" outlineLevel="0" collapsed="false">
      <c r="A179" s="196"/>
      <c r="C179" s="196"/>
      <c r="D179" s="196"/>
    </row>
    <row r="180" customFormat="false" ht="14.25" hidden="false" customHeight="false" outlineLevel="0" collapsed="false">
      <c r="A180" s="196"/>
      <c r="C180" s="196"/>
      <c r="D180" s="196"/>
    </row>
    <row r="181" customFormat="false" ht="14.25" hidden="false" customHeight="false" outlineLevel="0" collapsed="false">
      <c r="A181" s="196"/>
      <c r="C181" s="196"/>
      <c r="D181" s="196"/>
    </row>
    <row r="182" customFormat="false" ht="14.25" hidden="false" customHeight="false" outlineLevel="0" collapsed="false">
      <c r="A182" s="196"/>
      <c r="C182" s="196"/>
      <c r="D182" s="196"/>
    </row>
    <row r="183" customFormat="false" ht="14.25" hidden="false" customHeight="false" outlineLevel="0" collapsed="false">
      <c r="A183" s="196"/>
      <c r="C183" s="196"/>
      <c r="D183" s="196"/>
    </row>
    <row r="184" customFormat="false" ht="14.25" hidden="false" customHeight="false" outlineLevel="0" collapsed="false">
      <c r="A184" s="196"/>
      <c r="C184" s="196"/>
      <c r="D184" s="196"/>
    </row>
    <row r="185" customFormat="false" ht="14.25" hidden="false" customHeight="false" outlineLevel="0" collapsed="false">
      <c r="A185" s="196"/>
      <c r="C185" s="196"/>
      <c r="D185" s="196"/>
    </row>
    <row r="186" customFormat="false" ht="14.25" hidden="false" customHeight="false" outlineLevel="0" collapsed="false">
      <c r="A186" s="196"/>
      <c r="C186" s="196"/>
      <c r="D186" s="196"/>
    </row>
    <row r="187" customFormat="false" ht="14.25" hidden="false" customHeight="false" outlineLevel="0" collapsed="false">
      <c r="A187" s="196"/>
      <c r="C187" s="196"/>
      <c r="D187" s="196"/>
    </row>
    <row r="188" customFormat="false" ht="14.25" hidden="false" customHeight="false" outlineLevel="0" collapsed="false">
      <c r="A188" s="196"/>
      <c r="C188" s="196"/>
      <c r="D188" s="196"/>
    </row>
    <row r="189" customFormat="false" ht="14.25" hidden="false" customHeight="false" outlineLevel="0" collapsed="false">
      <c r="A189" s="196"/>
      <c r="C189" s="196"/>
      <c r="D189" s="196"/>
    </row>
    <row r="190" customFormat="false" ht="14.25" hidden="false" customHeight="false" outlineLevel="0" collapsed="false">
      <c r="A190" s="196"/>
      <c r="C190" s="196"/>
      <c r="D190" s="196"/>
    </row>
    <row r="191" customFormat="false" ht="14.25" hidden="false" customHeight="false" outlineLevel="0" collapsed="false">
      <c r="A191" s="196"/>
      <c r="C191" s="196"/>
      <c r="D191" s="196"/>
    </row>
    <row r="192" customFormat="false" ht="14.25" hidden="false" customHeight="false" outlineLevel="0" collapsed="false">
      <c r="A192" s="196"/>
      <c r="C192" s="196"/>
      <c r="D192" s="196"/>
    </row>
    <row r="193" customFormat="false" ht="14.25" hidden="false" customHeight="false" outlineLevel="0" collapsed="false">
      <c r="A193" s="196"/>
      <c r="C193" s="196"/>
      <c r="D193" s="196"/>
    </row>
    <row r="194" customFormat="false" ht="14.25" hidden="false" customHeight="false" outlineLevel="0" collapsed="false">
      <c r="A194" s="196"/>
      <c r="C194" s="196"/>
      <c r="D194" s="196"/>
    </row>
    <row r="195" customFormat="false" ht="14.25" hidden="false" customHeight="false" outlineLevel="0" collapsed="false">
      <c r="A195" s="196"/>
      <c r="C195" s="196"/>
      <c r="D195" s="196"/>
    </row>
    <row r="196" customFormat="false" ht="14.25" hidden="false" customHeight="false" outlineLevel="0" collapsed="false">
      <c r="A196" s="196"/>
      <c r="C196" s="196"/>
      <c r="D196" s="196"/>
    </row>
    <row r="197" customFormat="false" ht="14.25" hidden="false" customHeight="false" outlineLevel="0" collapsed="false">
      <c r="A197" s="196"/>
      <c r="C197" s="196"/>
      <c r="D197" s="196"/>
    </row>
    <row r="198" customFormat="false" ht="14.25" hidden="false" customHeight="false" outlineLevel="0" collapsed="false">
      <c r="A198" s="196"/>
      <c r="C198" s="196"/>
      <c r="D198" s="196"/>
    </row>
    <row r="199" customFormat="false" ht="14.25" hidden="false" customHeight="false" outlineLevel="0" collapsed="false">
      <c r="A199" s="196"/>
      <c r="C199" s="196"/>
      <c r="D199" s="196"/>
    </row>
    <row r="200" customFormat="false" ht="14.25" hidden="false" customHeight="false" outlineLevel="0" collapsed="false">
      <c r="A200" s="196"/>
      <c r="C200" s="196"/>
      <c r="D200" s="196"/>
    </row>
    <row r="201" customFormat="false" ht="14.25" hidden="false" customHeight="false" outlineLevel="0" collapsed="false">
      <c r="A201" s="196"/>
      <c r="C201" s="196"/>
      <c r="D201" s="196"/>
    </row>
    <row r="202" customFormat="false" ht="14.25" hidden="false" customHeight="false" outlineLevel="0" collapsed="false">
      <c r="A202" s="196"/>
      <c r="C202" s="196"/>
      <c r="D202" s="196"/>
    </row>
    <row r="203" customFormat="false" ht="14.25" hidden="false" customHeight="false" outlineLevel="0" collapsed="false">
      <c r="A203" s="196"/>
      <c r="C203" s="196"/>
      <c r="D203" s="196"/>
    </row>
    <row r="204" customFormat="false" ht="14.25" hidden="false" customHeight="false" outlineLevel="0" collapsed="false">
      <c r="A204" s="196"/>
      <c r="C204" s="196"/>
      <c r="D204" s="196"/>
    </row>
    <row r="205" customFormat="false" ht="14.25" hidden="false" customHeight="false" outlineLevel="0" collapsed="false">
      <c r="A205" s="196"/>
      <c r="C205" s="196"/>
      <c r="D205" s="196"/>
    </row>
    <row r="206" customFormat="false" ht="14.25" hidden="false" customHeight="false" outlineLevel="0" collapsed="false">
      <c r="A206" s="196"/>
      <c r="C206" s="196"/>
      <c r="D206" s="196"/>
    </row>
    <row r="207" customFormat="false" ht="14.25" hidden="false" customHeight="false" outlineLevel="0" collapsed="false">
      <c r="A207" s="196"/>
      <c r="C207" s="196"/>
      <c r="D207" s="196"/>
    </row>
    <row r="208" customFormat="false" ht="14.25" hidden="false" customHeight="false" outlineLevel="0" collapsed="false">
      <c r="A208" s="196"/>
      <c r="C208" s="196"/>
      <c r="D208" s="196"/>
    </row>
    <row r="209" customFormat="false" ht="14.25" hidden="false" customHeight="false" outlineLevel="0" collapsed="false">
      <c r="A209" s="196"/>
      <c r="C209" s="196"/>
      <c r="D209" s="196"/>
    </row>
    <row r="210" customFormat="false" ht="14.25" hidden="false" customHeight="false" outlineLevel="0" collapsed="false">
      <c r="A210" s="196"/>
      <c r="C210" s="196"/>
      <c r="D210" s="196"/>
    </row>
    <row r="211" customFormat="false" ht="14.25" hidden="false" customHeight="false" outlineLevel="0" collapsed="false">
      <c r="A211" s="196"/>
      <c r="C211" s="196"/>
      <c r="D211" s="196"/>
    </row>
    <row r="212" customFormat="false" ht="14.25" hidden="false" customHeight="false" outlineLevel="0" collapsed="false">
      <c r="A212" s="196"/>
      <c r="C212" s="196"/>
      <c r="D212" s="196"/>
    </row>
    <row r="213" customFormat="false" ht="14.25" hidden="false" customHeight="false" outlineLevel="0" collapsed="false">
      <c r="A213" s="196"/>
      <c r="C213" s="196"/>
      <c r="D213" s="196"/>
    </row>
    <row r="214" customFormat="false" ht="14.25" hidden="false" customHeight="false" outlineLevel="0" collapsed="false">
      <c r="A214" s="196"/>
      <c r="C214" s="196"/>
      <c r="D214" s="196"/>
    </row>
    <row r="215" customFormat="false" ht="14.25" hidden="false" customHeight="false" outlineLevel="0" collapsed="false">
      <c r="A215" s="196"/>
      <c r="C215" s="196"/>
      <c r="D215" s="196"/>
    </row>
    <row r="216" customFormat="false" ht="14.25" hidden="false" customHeight="false" outlineLevel="0" collapsed="false">
      <c r="A216" s="196"/>
      <c r="C216" s="196"/>
      <c r="D216" s="196"/>
    </row>
    <row r="217" customFormat="false" ht="14.25" hidden="false" customHeight="false" outlineLevel="0" collapsed="false">
      <c r="A217" s="196"/>
      <c r="C217" s="196"/>
      <c r="D217" s="196"/>
    </row>
    <row r="218" customFormat="false" ht="14.25" hidden="false" customHeight="false" outlineLevel="0" collapsed="false">
      <c r="A218" s="196"/>
      <c r="C218" s="196"/>
      <c r="D218" s="196"/>
    </row>
    <row r="219" customFormat="false" ht="14.25" hidden="false" customHeight="false" outlineLevel="0" collapsed="false">
      <c r="A219" s="196"/>
      <c r="C219" s="196"/>
      <c r="D219" s="196"/>
    </row>
    <row r="220" customFormat="false" ht="14.25" hidden="false" customHeight="false" outlineLevel="0" collapsed="false">
      <c r="A220" s="196"/>
      <c r="C220" s="196"/>
      <c r="D220" s="196"/>
    </row>
    <row r="221" customFormat="false" ht="14.25" hidden="false" customHeight="false" outlineLevel="0" collapsed="false">
      <c r="A221" s="196"/>
      <c r="C221" s="196"/>
      <c r="D221" s="196"/>
    </row>
    <row r="222" customFormat="false" ht="14.25" hidden="false" customHeight="false" outlineLevel="0" collapsed="false">
      <c r="A222" s="196"/>
      <c r="C222" s="196"/>
      <c r="D222" s="196"/>
    </row>
    <row r="223" customFormat="false" ht="14.25" hidden="false" customHeight="false" outlineLevel="0" collapsed="false">
      <c r="A223" s="196"/>
      <c r="C223" s="196"/>
      <c r="D223" s="196"/>
    </row>
    <row r="224" customFormat="false" ht="14.25" hidden="false" customHeight="false" outlineLevel="0" collapsed="false">
      <c r="A224" s="196"/>
      <c r="C224" s="196"/>
      <c r="D224" s="196"/>
    </row>
    <row r="225" customFormat="false" ht="14.25" hidden="false" customHeight="false" outlineLevel="0" collapsed="false">
      <c r="A225" s="196"/>
      <c r="C225" s="196"/>
      <c r="D225" s="196"/>
    </row>
    <row r="226" customFormat="false" ht="14.25" hidden="false" customHeight="false" outlineLevel="0" collapsed="false">
      <c r="A226" s="196"/>
      <c r="C226" s="196"/>
      <c r="D226" s="196"/>
    </row>
    <row r="227" customFormat="false" ht="14.25" hidden="false" customHeight="false" outlineLevel="0" collapsed="false">
      <c r="A227" s="196"/>
      <c r="C227" s="196"/>
      <c r="D227" s="196"/>
    </row>
    <row r="228" customFormat="false" ht="14.25" hidden="false" customHeight="false" outlineLevel="0" collapsed="false">
      <c r="A228" s="196"/>
      <c r="C228" s="196"/>
      <c r="D228" s="196"/>
    </row>
    <row r="229" customFormat="false" ht="14.25" hidden="false" customHeight="false" outlineLevel="0" collapsed="false">
      <c r="A229" s="196"/>
      <c r="C229" s="196"/>
      <c r="D229" s="196"/>
    </row>
    <row r="230" customFormat="false" ht="14.25" hidden="false" customHeight="false" outlineLevel="0" collapsed="false">
      <c r="A230" s="196"/>
      <c r="C230" s="196"/>
      <c r="D230" s="196"/>
    </row>
    <row r="231" customFormat="false" ht="14.25" hidden="false" customHeight="false" outlineLevel="0" collapsed="false">
      <c r="A231" s="196"/>
      <c r="C231" s="196"/>
      <c r="D231" s="196"/>
    </row>
    <row r="232" customFormat="false" ht="14.25" hidden="false" customHeight="false" outlineLevel="0" collapsed="false">
      <c r="A232" s="196"/>
      <c r="C232" s="196"/>
      <c r="D232" s="196"/>
    </row>
    <row r="233" customFormat="false" ht="14.25" hidden="false" customHeight="false" outlineLevel="0" collapsed="false">
      <c r="A233" s="196"/>
      <c r="C233" s="196"/>
      <c r="D233" s="196"/>
    </row>
    <row r="234" customFormat="false" ht="14.25" hidden="false" customHeight="false" outlineLevel="0" collapsed="false">
      <c r="A234" s="196"/>
      <c r="C234" s="196"/>
      <c r="D234" s="196"/>
    </row>
    <row r="235" customFormat="false" ht="14.25" hidden="false" customHeight="false" outlineLevel="0" collapsed="false">
      <c r="A235" s="196"/>
      <c r="C235" s="196"/>
      <c r="D235" s="196"/>
    </row>
    <row r="236" customFormat="false" ht="14.25" hidden="false" customHeight="false" outlineLevel="0" collapsed="false">
      <c r="A236" s="196"/>
      <c r="C236" s="196"/>
      <c r="D236" s="196"/>
    </row>
    <row r="237" customFormat="false" ht="14.25" hidden="false" customHeight="false" outlineLevel="0" collapsed="false">
      <c r="A237" s="196"/>
      <c r="C237" s="196"/>
      <c r="D237" s="196"/>
    </row>
    <row r="238" customFormat="false" ht="14.25" hidden="false" customHeight="false" outlineLevel="0" collapsed="false">
      <c r="A238" s="196"/>
      <c r="C238" s="196"/>
      <c r="D238" s="196"/>
    </row>
    <row r="239" customFormat="false" ht="14.25" hidden="false" customHeight="false" outlineLevel="0" collapsed="false">
      <c r="A239" s="196"/>
      <c r="C239" s="196"/>
      <c r="D239" s="196"/>
    </row>
    <row r="240" customFormat="false" ht="14.25" hidden="false" customHeight="false" outlineLevel="0" collapsed="false">
      <c r="A240" s="196"/>
      <c r="C240" s="196"/>
      <c r="D240" s="196"/>
    </row>
    <row r="241" customFormat="false" ht="14.25" hidden="false" customHeight="false" outlineLevel="0" collapsed="false">
      <c r="A241" s="196"/>
      <c r="C241" s="196"/>
      <c r="D241" s="196"/>
    </row>
    <row r="242" customFormat="false" ht="14.25" hidden="false" customHeight="false" outlineLevel="0" collapsed="false">
      <c r="A242" s="196"/>
      <c r="C242" s="196"/>
      <c r="D242" s="196"/>
    </row>
    <row r="243" customFormat="false" ht="14.25" hidden="false" customHeight="false" outlineLevel="0" collapsed="false">
      <c r="A243" s="196"/>
      <c r="C243" s="196"/>
      <c r="D243" s="196"/>
    </row>
    <row r="244" customFormat="false" ht="14.25" hidden="false" customHeight="false" outlineLevel="0" collapsed="false">
      <c r="A244" s="196"/>
      <c r="C244" s="196"/>
      <c r="D244" s="196"/>
    </row>
    <row r="245" customFormat="false" ht="14.25" hidden="false" customHeight="false" outlineLevel="0" collapsed="false">
      <c r="A245" s="196"/>
      <c r="C245" s="196"/>
      <c r="D245" s="196"/>
    </row>
    <row r="246" customFormat="false" ht="14.25" hidden="false" customHeight="false" outlineLevel="0" collapsed="false">
      <c r="A246" s="196"/>
      <c r="C246" s="196"/>
      <c r="D246" s="196"/>
    </row>
    <row r="247" customFormat="false" ht="14.25" hidden="false" customHeight="false" outlineLevel="0" collapsed="false">
      <c r="A247" s="196"/>
      <c r="C247" s="196"/>
      <c r="D247" s="196"/>
    </row>
    <row r="248" customFormat="false" ht="14.25" hidden="false" customHeight="false" outlineLevel="0" collapsed="false">
      <c r="A248" s="196"/>
      <c r="C248" s="196"/>
      <c r="D248" s="196"/>
    </row>
    <row r="249" customFormat="false" ht="14.25" hidden="false" customHeight="false" outlineLevel="0" collapsed="false">
      <c r="A249" s="196"/>
      <c r="C249" s="196"/>
      <c r="D249" s="196"/>
    </row>
    <row r="250" customFormat="false" ht="14.25" hidden="false" customHeight="false" outlineLevel="0" collapsed="false">
      <c r="A250" s="196"/>
      <c r="C250" s="196"/>
      <c r="D250" s="196"/>
    </row>
    <row r="251" customFormat="false" ht="14.25" hidden="false" customHeight="false" outlineLevel="0" collapsed="false">
      <c r="A251" s="196"/>
      <c r="C251" s="196"/>
      <c r="D251" s="196"/>
    </row>
    <row r="252" customFormat="false" ht="14.25" hidden="false" customHeight="false" outlineLevel="0" collapsed="false">
      <c r="A252" s="196"/>
      <c r="C252" s="196"/>
      <c r="D252" s="196"/>
    </row>
    <row r="253" customFormat="false" ht="14.25" hidden="false" customHeight="false" outlineLevel="0" collapsed="false">
      <c r="A253" s="196"/>
      <c r="C253" s="196"/>
      <c r="D253" s="196"/>
    </row>
    <row r="254" customFormat="false" ht="14.25" hidden="false" customHeight="false" outlineLevel="0" collapsed="false">
      <c r="A254" s="196"/>
      <c r="C254" s="196"/>
      <c r="D254" s="196"/>
    </row>
    <row r="255" customFormat="false" ht="14.25" hidden="false" customHeight="false" outlineLevel="0" collapsed="false">
      <c r="A255" s="196"/>
      <c r="C255" s="196"/>
      <c r="D255" s="196"/>
    </row>
    <row r="256" customFormat="false" ht="14.25" hidden="false" customHeight="false" outlineLevel="0" collapsed="false">
      <c r="A256" s="196"/>
      <c r="C256" s="196"/>
      <c r="D256" s="196"/>
    </row>
    <row r="257" customFormat="false" ht="14.25" hidden="false" customHeight="false" outlineLevel="0" collapsed="false">
      <c r="A257" s="196"/>
      <c r="C257" s="196"/>
      <c r="D257" s="196"/>
    </row>
    <row r="258" customFormat="false" ht="14.25" hidden="false" customHeight="false" outlineLevel="0" collapsed="false">
      <c r="A258" s="196"/>
      <c r="C258" s="196"/>
      <c r="D258" s="196"/>
    </row>
    <row r="259" customFormat="false" ht="14.25" hidden="false" customHeight="false" outlineLevel="0" collapsed="false">
      <c r="A259" s="196"/>
      <c r="C259" s="196"/>
      <c r="D259" s="196"/>
    </row>
    <row r="260" customFormat="false" ht="14.25" hidden="false" customHeight="false" outlineLevel="0" collapsed="false">
      <c r="A260" s="196"/>
      <c r="C260" s="196"/>
      <c r="D260" s="196"/>
    </row>
    <row r="261" customFormat="false" ht="14.25" hidden="false" customHeight="false" outlineLevel="0" collapsed="false">
      <c r="A261" s="196"/>
      <c r="C261" s="196"/>
      <c r="D261" s="196"/>
    </row>
    <row r="262" customFormat="false" ht="14.25" hidden="false" customHeight="false" outlineLevel="0" collapsed="false">
      <c r="A262" s="196"/>
      <c r="C262" s="196"/>
      <c r="D262" s="196"/>
    </row>
    <row r="263" customFormat="false" ht="14.25" hidden="false" customHeight="false" outlineLevel="0" collapsed="false">
      <c r="A263" s="196"/>
      <c r="C263" s="196"/>
      <c r="D263" s="196"/>
    </row>
    <row r="264" customFormat="false" ht="14.25" hidden="false" customHeight="false" outlineLevel="0" collapsed="false">
      <c r="A264" s="196"/>
      <c r="C264" s="196"/>
      <c r="D264" s="196"/>
    </row>
    <row r="265" customFormat="false" ht="14.25" hidden="false" customHeight="false" outlineLevel="0" collapsed="false">
      <c r="A265" s="196"/>
      <c r="C265" s="196"/>
      <c r="D265" s="196"/>
    </row>
    <row r="266" customFormat="false" ht="14.25" hidden="false" customHeight="false" outlineLevel="0" collapsed="false">
      <c r="A266" s="196"/>
      <c r="C266" s="196"/>
      <c r="D266" s="196"/>
    </row>
    <row r="267" customFormat="false" ht="14.25" hidden="false" customHeight="false" outlineLevel="0" collapsed="false">
      <c r="A267" s="196"/>
      <c r="C267" s="196"/>
      <c r="D267" s="196"/>
    </row>
    <row r="268" customFormat="false" ht="14.25" hidden="false" customHeight="false" outlineLevel="0" collapsed="false">
      <c r="A268" s="196"/>
      <c r="C268" s="196"/>
      <c r="D268" s="196"/>
    </row>
    <row r="269" customFormat="false" ht="14.25" hidden="false" customHeight="false" outlineLevel="0" collapsed="false">
      <c r="A269" s="196"/>
      <c r="C269" s="196"/>
      <c r="D269" s="196"/>
    </row>
    <row r="270" customFormat="false" ht="14.25" hidden="false" customHeight="false" outlineLevel="0" collapsed="false">
      <c r="A270" s="196"/>
      <c r="C270" s="196"/>
      <c r="D270" s="196"/>
    </row>
    <row r="271" customFormat="false" ht="14.25" hidden="false" customHeight="false" outlineLevel="0" collapsed="false">
      <c r="A271" s="196"/>
      <c r="C271" s="196"/>
      <c r="D271" s="196"/>
    </row>
    <row r="272" customFormat="false" ht="14.25" hidden="false" customHeight="false" outlineLevel="0" collapsed="false">
      <c r="A272" s="196"/>
      <c r="C272" s="196"/>
      <c r="D272" s="196"/>
    </row>
    <row r="273" customFormat="false" ht="14.25" hidden="false" customHeight="false" outlineLevel="0" collapsed="false">
      <c r="A273" s="196"/>
      <c r="C273" s="196"/>
      <c r="D273" s="196"/>
    </row>
    <row r="274" customFormat="false" ht="14.25" hidden="false" customHeight="false" outlineLevel="0" collapsed="false">
      <c r="A274" s="196"/>
      <c r="C274" s="196"/>
      <c r="D274" s="196"/>
    </row>
    <row r="275" customFormat="false" ht="14.25" hidden="false" customHeight="false" outlineLevel="0" collapsed="false">
      <c r="A275" s="196"/>
      <c r="C275" s="196"/>
      <c r="D275" s="196"/>
    </row>
    <row r="276" customFormat="false" ht="14.25" hidden="false" customHeight="false" outlineLevel="0" collapsed="false">
      <c r="A276" s="196"/>
      <c r="C276" s="196"/>
      <c r="D276" s="196"/>
    </row>
    <row r="277" customFormat="false" ht="14.25" hidden="false" customHeight="false" outlineLevel="0" collapsed="false">
      <c r="A277" s="196"/>
      <c r="C277" s="196"/>
      <c r="D277" s="196"/>
    </row>
    <row r="278" customFormat="false" ht="14.25" hidden="false" customHeight="false" outlineLevel="0" collapsed="false">
      <c r="A278" s="196"/>
      <c r="C278" s="196"/>
      <c r="D278" s="196"/>
    </row>
    <row r="279" customFormat="false" ht="14.25" hidden="false" customHeight="false" outlineLevel="0" collapsed="false">
      <c r="A279" s="196"/>
      <c r="C279" s="196"/>
      <c r="D279" s="196"/>
    </row>
    <row r="280" customFormat="false" ht="14.25" hidden="false" customHeight="false" outlineLevel="0" collapsed="false">
      <c r="A280" s="196"/>
      <c r="C280" s="196"/>
      <c r="D280" s="196"/>
    </row>
    <row r="281" customFormat="false" ht="14.25" hidden="false" customHeight="false" outlineLevel="0" collapsed="false">
      <c r="A281" s="196"/>
      <c r="C281" s="196"/>
      <c r="D281" s="196"/>
    </row>
    <row r="282" customFormat="false" ht="14.25" hidden="false" customHeight="false" outlineLevel="0" collapsed="false">
      <c r="A282" s="196"/>
      <c r="C282" s="196"/>
      <c r="D282" s="196"/>
    </row>
    <row r="283" customFormat="false" ht="14.25" hidden="false" customHeight="false" outlineLevel="0" collapsed="false">
      <c r="A283" s="196"/>
      <c r="C283" s="196"/>
      <c r="D283" s="196"/>
    </row>
    <row r="284" customFormat="false" ht="14.25" hidden="false" customHeight="false" outlineLevel="0" collapsed="false">
      <c r="A284" s="196"/>
      <c r="C284" s="196"/>
      <c r="D284" s="196"/>
    </row>
    <row r="285" customFormat="false" ht="14.25" hidden="false" customHeight="false" outlineLevel="0" collapsed="false">
      <c r="A285" s="196"/>
      <c r="C285" s="196"/>
      <c r="D285" s="196"/>
    </row>
    <row r="286" customFormat="false" ht="14.25" hidden="false" customHeight="false" outlineLevel="0" collapsed="false">
      <c r="A286" s="196"/>
      <c r="C286" s="196"/>
      <c r="D286" s="196"/>
    </row>
    <row r="287" customFormat="false" ht="14.25" hidden="false" customHeight="false" outlineLevel="0" collapsed="false">
      <c r="A287" s="196"/>
      <c r="C287" s="196"/>
      <c r="D287" s="196"/>
    </row>
    <row r="288" customFormat="false" ht="14.25" hidden="false" customHeight="false" outlineLevel="0" collapsed="false">
      <c r="A288" s="196"/>
      <c r="C288" s="196"/>
      <c r="D288" s="196"/>
    </row>
    <row r="289" customFormat="false" ht="14.25" hidden="false" customHeight="false" outlineLevel="0" collapsed="false">
      <c r="A289" s="196"/>
      <c r="C289" s="196"/>
      <c r="D289" s="196"/>
    </row>
    <row r="290" customFormat="false" ht="14.25" hidden="false" customHeight="false" outlineLevel="0" collapsed="false">
      <c r="A290" s="196"/>
      <c r="C290" s="196"/>
      <c r="D290" s="196"/>
    </row>
    <row r="291" customFormat="false" ht="14.25" hidden="false" customHeight="false" outlineLevel="0" collapsed="false">
      <c r="A291" s="196"/>
      <c r="C291" s="196"/>
      <c r="D291" s="196"/>
    </row>
    <row r="292" customFormat="false" ht="14.25" hidden="false" customHeight="false" outlineLevel="0" collapsed="false">
      <c r="A292" s="196"/>
      <c r="C292" s="196"/>
      <c r="D292" s="196"/>
    </row>
    <row r="293" customFormat="false" ht="14.25" hidden="false" customHeight="false" outlineLevel="0" collapsed="false">
      <c r="A293" s="196"/>
      <c r="C293" s="196"/>
      <c r="D293" s="196"/>
    </row>
    <row r="294" customFormat="false" ht="14.25" hidden="false" customHeight="false" outlineLevel="0" collapsed="false">
      <c r="A294" s="196"/>
      <c r="C294" s="196"/>
      <c r="D294" s="196"/>
    </row>
    <row r="295" customFormat="false" ht="14.25" hidden="false" customHeight="false" outlineLevel="0" collapsed="false">
      <c r="A295" s="196"/>
      <c r="C295" s="196"/>
      <c r="D295" s="196"/>
    </row>
    <row r="296" customFormat="false" ht="14.25" hidden="false" customHeight="false" outlineLevel="0" collapsed="false">
      <c r="A296" s="196"/>
      <c r="C296" s="196"/>
      <c r="D296" s="196"/>
    </row>
    <row r="297" customFormat="false" ht="14.25" hidden="false" customHeight="false" outlineLevel="0" collapsed="false">
      <c r="A297" s="196"/>
      <c r="C297" s="196"/>
      <c r="D297" s="196"/>
    </row>
    <row r="298" customFormat="false" ht="14.25" hidden="false" customHeight="false" outlineLevel="0" collapsed="false">
      <c r="A298" s="196"/>
      <c r="C298" s="196"/>
      <c r="D298" s="196"/>
    </row>
    <row r="299" customFormat="false" ht="14.25" hidden="false" customHeight="false" outlineLevel="0" collapsed="false">
      <c r="A299" s="196"/>
      <c r="C299" s="196"/>
      <c r="D299" s="196"/>
    </row>
    <row r="300" customFormat="false" ht="14.25" hidden="false" customHeight="false" outlineLevel="0" collapsed="false">
      <c r="A300" s="196"/>
      <c r="C300" s="196"/>
      <c r="D300" s="196"/>
    </row>
    <row r="301" customFormat="false" ht="14.25" hidden="false" customHeight="false" outlineLevel="0" collapsed="false">
      <c r="A301" s="196"/>
      <c r="C301" s="196"/>
      <c r="D301" s="196"/>
    </row>
    <row r="302" customFormat="false" ht="14.25" hidden="false" customHeight="false" outlineLevel="0" collapsed="false">
      <c r="A302" s="196"/>
      <c r="C302" s="196"/>
      <c r="D302" s="196"/>
    </row>
    <row r="303" customFormat="false" ht="14.25" hidden="false" customHeight="false" outlineLevel="0" collapsed="false">
      <c r="A303" s="196"/>
      <c r="C303" s="196"/>
      <c r="D303" s="196"/>
    </row>
    <row r="304" customFormat="false" ht="14.25" hidden="false" customHeight="false" outlineLevel="0" collapsed="false">
      <c r="A304" s="196"/>
      <c r="C304" s="196"/>
      <c r="D304" s="196"/>
    </row>
    <row r="305" customFormat="false" ht="14.25" hidden="false" customHeight="false" outlineLevel="0" collapsed="false">
      <c r="A305" s="196"/>
      <c r="C305" s="196"/>
      <c r="D305" s="196"/>
    </row>
    <row r="306" customFormat="false" ht="14.25" hidden="false" customHeight="false" outlineLevel="0" collapsed="false">
      <c r="A306" s="196"/>
      <c r="C306" s="196"/>
      <c r="D306" s="196"/>
    </row>
    <row r="307" customFormat="false" ht="14.25" hidden="false" customHeight="false" outlineLevel="0" collapsed="false">
      <c r="A307" s="196"/>
      <c r="C307" s="196"/>
      <c r="D307" s="196"/>
    </row>
    <row r="308" customFormat="false" ht="14.25" hidden="false" customHeight="false" outlineLevel="0" collapsed="false">
      <c r="A308" s="196"/>
      <c r="C308" s="196"/>
      <c r="D308" s="196"/>
    </row>
    <row r="309" customFormat="false" ht="14.25" hidden="false" customHeight="false" outlineLevel="0" collapsed="false">
      <c r="A309" s="196"/>
      <c r="C309" s="196"/>
      <c r="D309" s="196"/>
    </row>
    <row r="310" customFormat="false" ht="14.25" hidden="false" customHeight="false" outlineLevel="0" collapsed="false">
      <c r="A310" s="196"/>
      <c r="C310" s="196"/>
      <c r="D310" s="196"/>
    </row>
    <row r="311" customFormat="false" ht="14.25" hidden="false" customHeight="false" outlineLevel="0" collapsed="false">
      <c r="A311" s="196"/>
      <c r="C311" s="196"/>
      <c r="D311" s="196"/>
    </row>
    <row r="312" customFormat="false" ht="14.25" hidden="false" customHeight="false" outlineLevel="0" collapsed="false">
      <c r="A312" s="196"/>
      <c r="C312" s="196"/>
      <c r="D312" s="196"/>
    </row>
    <row r="313" customFormat="false" ht="14.25" hidden="false" customHeight="false" outlineLevel="0" collapsed="false">
      <c r="A313" s="196"/>
      <c r="C313" s="196"/>
      <c r="D313" s="196"/>
    </row>
    <row r="314" customFormat="false" ht="14.25" hidden="false" customHeight="false" outlineLevel="0" collapsed="false">
      <c r="A314" s="196"/>
      <c r="C314" s="196"/>
      <c r="D314" s="196"/>
    </row>
    <row r="315" customFormat="false" ht="14.25" hidden="false" customHeight="false" outlineLevel="0" collapsed="false">
      <c r="A315" s="196"/>
      <c r="C315" s="196"/>
      <c r="D315" s="196"/>
    </row>
    <row r="316" customFormat="false" ht="14.25" hidden="false" customHeight="false" outlineLevel="0" collapsed="false">
      <c r="A316" s="196"/>
      <c r="C316" s="196"/>
      <c r="D316" s="196"/>
    </row>
    <row r="317" customFormat="false" ht="14.25" hidden="false" customHeight="false" outlineLevel="0" collapsed="false">
      <c r="A317" s="196"/>
      <c r="C317" s="196"/>
      <c r="D317" s="196"/>
    </row>
    <row r="318" customFormat="false" ht="14.25" hidden="false" customHeight="false" outlineLevel="0" collapsed="false">
      <c r="A318" s="196"/>
      <c r="C318" s="196"/>
      <c r="D318" s="196"/>
    </row>
    <row r="319" customFormat="false" ht="14.25" hidden="false" customHeight="false" outlineLevel="0" collapsed="false">
      <c r="A319" s="196"/>
      <c r="C319" s="196"/>
      <c r="D319" s="196"/>
    </row>
    <row r="320" customFormat="false" ht="14.25" hidden="false" customHeight="false" outlineLevel="0" collapsed="false">
      <c r="A320" s="196"/>
      <c r="C320" s="196"/>
      <c r="D320" s="196"/>
    </row>
    <row r="321" customFormat="false" ht="14.25" hidden="false" customHeight="false" outlineLevel="0" collapsed="false">
      <c r="A321" s="196"/>
      <c r="C321" s="196"/>
      <c r="D321" s="196"/>
    </row>
    <row r="322" customFormat="false" ht="14.25" hidden="false" customHeight="false" outlineLevel="0" collapsed="false">
      <c r="A322" s="196"/>
      <c r="C322" s="196"/>
      <c r="D322" s="196"/>
    </row>
    <row r="323" customFormat="false" ht="14.25" hidden="false" customHeight="false" outlineLevel="0" collapsed="false">
      <c r="A323" s="196"/>
      <c r="C323" s="196"/>
      <c r="D323" s="196"/>
    </row>
    <row r="324" customFormat="false" ht="14.25" hidden="false" customHeight="false" outlineLevel="0" collapsed="false">
      <c r="A324" s="196"/>
      <c r="C324" s="196"/>
      <c r="D324" s="196"/>
    </row>
    <row r="325" customFormat="false" ht="14.25" hidden="false" customHeight="false" outlineLevel="0" collapsed="false">
      <c r="A325" s="196"/>
      <c r="C325" s="196"/>
      <c r="D325" s="196"/>
    </row>
    <row r="326" customFormat="false" ht="14.25" hidden="false" customHeight="false" outlineLevel="0" collapsed="false">
      <c r="A326" s="196"/>
      <c r="C326" s="196"/>
      <c r="D326" s="196"/>
    </row>
    <row r="327" customFormat="false" ht="14.25" hidden="false" customHeight="false" outlineLevel="0" collapsed="false">
      <c r="A327" s="196"/>
      <c r="C327" s="196"/>
      <c r="D327" s="196"/>
    </row>
  </sheetData>
  <sheetProtection sheet="true" password="ca9c" objects="true" scenarios="true"/>
  <mergeCells count="6">
    <mergeCell ref="A1:E1"/>
    <mergeCell ref="A2:E2"/>
    <mergeCell ref="A3:E3"/>
    <mergeCell ref="E4:E5"/>
    <mergeCell ref="B114:E114"/>
    <mergeCell ref="B116:E116"/>
  </mergeCells>
  <printOptions headings="false" gridLines="false" gridLinesSet="true" horizontalCentered="false" verticalCentered="false"/>
  <pageMargins left="0.236111111111111" right="0.0784722222222222" top="0.619444444444445" bottom="0.540972222222222" header="0.354166666666667" footer="0.275694444444444"/>
  <pageSetup paperSize="9" scale="85"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2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7" activeCellId="0" sqref="E7"/>
    </sheetView>
  </sheetViews>
  <sheetFormatPr defaultColWidth="9.12890625" defaultRowHeight="14.25" zeroHeight="false" outlineLevelRow="0" outlineLevelCol="0"/>
  <cols>
    <col collapsed="false" customWidth="true" hidden="false" outlineLevel="0" max="1" min="1" style="228" width="3.57"/>
    <col collapsed="false" customWidth="true" hidden="false" outlineLevel="0" max="2" min="2" style="196" width="50"/>
    <col collapsed="false" customWidth="true" hidden="false" outlineLevel="0" max="3" min="3" style="228" width="7.67"/>
    <col collapsed="false" customWidth="true" hidden="false" outlineLevel="0" max="4" min="4" style="229" width="13.66"/>
    <col collapsed="false" customWidth="true" hidden="false" outlineLevel="0" max="5" min="5" style="196" width="43.56"/>
    <col collapsed="false" customWidth="false" hidden="false" outlineLevel="0" max="1021" min="6" style="196" width="9.12"/>
    <col collapsed="false" customWidth="true" hidden="false" outlineLevel="0" max="1024" min="1022" style="1" width="11.57"/>
  </cols>
  <sheetData>
    <row r="1" customFormat="false" ht="16.5" hidden="false" customHeight="false" outlineLevel="0" collapsed="false">
      <c r="A1" s="33"/>
      <c r="B1" s="33"/>
      <c r="C1" s="33"/>
      <c r="D1" s="33"/>
      <c r="E1" s="33"/>
    </row>
    <row r="2" customFormat="false" ht="14.25" hidden="false" customHeight="false" outlineLevel="0" collapsed="false">
      <c r="A2" s="197" t="s">
        <v>227</v>
      </c>
      <c r="B2" s="197"/>
      <c r="C2" s="197"/>
      <c r="D2" s="197"/>
      <c r="E2" s="197"/>
    </row>
    <row r="3" customFormat="false" ht="22.5" hidden="false" customHeight="true" outlineLevel="0" collapsed="false">
      <c r="A3" s="198" t="s">
        <v>52</v>
      </c>
      <c r="B3" s="198"/>
      <c r="C3" s="198"/>
      <c r="D3" s="198"/>
      <c r="E3" s="198"/>
    </row>
    <row r="4" customFormat="false" ht="15" hidden="false" customHeight="false" outlineLevel="0" collapsed="false">
      <c r="A4" s="38"/>
      <c r="B4" s="42" t="s">
        <v>16</v>
      </c>
      <c r="C4" s="42" t="s">
        <v>195</v>
      </c>
      <c r="D4" s="43"/>
      <c r="E4" s="37" t="s">
        <v>228</v>
      </c>
    </row>
    <row r="5" customFormat="false" ht="15" hidden="false" customHeight="false" outlineLevel="0" collapsed="false">
      <c r="A5" s="44"/>
      <c r="B5" s="45" t="s">
        <v>55</v>
      </c>
      <c r="C5" s="46"/>
      <c r="D5" s="46"/>
      <c r="E5" s="203" t="s">
        <v>216</v>
      </c>
    </row>
    <row r="6" customFormat="false" ht="14.25" hidden="false" customHeight="false" outlineLevel="0" collapsed="false">
      <c r="A6" s="36" t="n">
        <v>1</v>
      </c>
      <c r="B6" s="48" t="s">
        <v>56</v>
      </c>
      <c r="C6" s="36"/>
      <c r="D6" s="49" t="s">
        <v>57</v>
      </c>
      <c r="E6" s="48" t="s">
        <v>58</v>
      </c>
    </row>
    <row r="7" customFormat="false" ht="13.8" hidden="false" customHeight="false" outlineLevel="0" collapsed="false">
      <c r="A7" s="50"/>
      <c r="B7" s="51"/>
      <c r="C7" s="52"/>
      <c r="D7" s="53"/>
      <c r="E7" s="51" t="s">
        <v>186</v>
      </c>
    </row>
    <row r="8" customFormat="false" ht="13.8" hidden="false" customHeight="false" outlineLevel="0" collapsed="false">
      <c r="A8" s="54" t="s">
        <v>60</v>
      </c>
      <c r="B8" s="55" t="s">
        <v>61</v>
      </c>
      <c r="C8" s="56"/>
      <c r="D8" s="57" t="n">
        <v>3099.54</v>
      </c>
      <c r="E8" s="55" t="s">
        <v>217</v>
      </c>
    </row>
    <row r="9" customFormat="false" ht="13.8" hidden="false" customHeight="false" outlineLevel="0" collapsed="false">
      <c r="A9" s="204"/>
      <c r="B9" s="87"/>
      <c r="C9" s="205"/>
      <c r="D9" s="206"/>
      <c r="E9" s="87" t="s">
        <v>188</v>
      </c>
    </row>
    <row r="10" customFormat="false" ht="14.25" hidden="false" customHeight="false" outlineLevel="0" collapsed="false">
      <c r="A10" s="54"/>
      <c r="B10" s="55"/>
      <c r="C10" s="50"/>
      <c r="D10" s="53"/>
      <c r="E10" s="51"/>
    </row>
    <row r="11" customFormat="false" ht="14.25" hidden="false" customHeight="false" outlineLevel="0" collapsed="false">
      <c r="A11" s="292"/>
      <c r="B11" s="59"/>
      <c r="C11" s="60"/>
      <c r="D11" s="61"/>
      <c r="E11" s="59"/>
    </row>
    <row r="12" customFormat="false" ht="14.25" hidden="false" customHeight="false" outlineLevel="0" collapsed="false">
      <c r="A12" s="58"/>
      <c r="B12" s="59"/>
      <c r="C12" s="75"/>
      <c r="D12" s="61"/>
      <c r="E12" s="59"/>
    </row>
    <row r="13" customFormat="false" ht="14.25" hidden="false" customHeight="false" outlineLevel="0" collapsed="false">
      <c r="A13" s="44" t="s">
        <v>65</v>
      </c>
      <c r="B13" s="62" t="s">
        <v>66</v>
      </c>
      <c r="C13" s="63"/>
      <c r="D13" s="64" t="n">
        <f aca="false">SUM(D8:D12)</f>
        <v>3099.54</v>
      </c>
      <c r="E13" s="65"/>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27" hidden="false" customHeight="false" outlineLevel="0" collapsed="false">
      <c r="A17" s="75" t="s">
        <v>60</v>
      </c>
      <c r="B17" s="59" t="s">
        <v>193</v>
      </c>
      <c r="C17" s="76"/>
      <c r="D17" s="61" t="n">
        <f aca="false">((2*22)*4)-(D13*6%)</f>
        <v>-9.97239999999999</v>
      </c>
      <c r="E17" s="283" t="s">
        <v>218</v>
      </c>
      <c r="G17" s="196" t="n">
        <f aca="false">44*4</f>
        <v>176</v>
      </c>
    </row>
    <row r="18" customFormat="false" ht="14.25" hidden="false" customHeight="false" outlineLevel="0" collapsed="false">
      <c r="A18" s="75" t="s">
        <v>63</v>
      </c>
      <c r="B18" s="59" t="s">
        <v>72</v>
      </c>
      <c r="C18" s="76" t="n">
        <v>0</v>
      </c>
      <c r="D18" s="61" t="n">
        <v>460.06</v>
      </c>
      <c r="E18" s="283"/>
      <c r="G18" s="196" t="n">
        <f aca="false">D13*6%</f>
        <v>185.9724</v>
      </c>
    </row>
    <row r="19" customFormat="false" ht="14.25" hidden="false" customHeight="false" outlineLevel="0" collapsed="false">
      <c r="A19" s="75" t="s">
        <v>74</v>
      </c>
      <c r="B19" s="59" t="s">
        <v>75</v>
      </c>
      <c r="C19" s="76" t="n">
        <v>0</v>
      </c>
      <c r="D19" s="61" t="n">
        <v>43.66</v>
      </c>
      <c r="E19" s="59"/>
      <c r="G19" s="196" t="n">
        <f aca="false">G17-G18</f>
        <v>-9.97239999999999</v>
      </c>
    </row>
    <row r="20" customFormat="false" ht="14.25" hidden="false" customHeight="false" outlineLevel="0" collapsed="false">
      <c r="A20" s="75" t="s">
        <v>76</v>
      </c>
      <c r="B20" s="59" t="s">
        <v>77</v>
      </c>
      <c r="C20" s="76"/>
      <c r="D20" s="61" t="n">
        <v>5</v>
      </c>
      <c r="E20" s="59"/>
    </row>
    <row r="21" customFormat="false" ht="14.25" hidden="false" customHeight="false" outlineLevel="0" collapsed="false">
      <c r="A21" s="78"/>
      <c r="B21" s="72" t="s">
        <v>78</v>
      </c>
      <c r="C21" s="79" t="n">
        <f aca="false">SUM(C17:C20)</f>
        <v>0</v>
      </c>
      <c r="D21" s="74" t="n">
        <f aca="false">SUM(D17:D20)</f>
        <v>498.7476</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619.908</v>
      </c>
      <c r="E25" s="59" t="s">
        <v>82</v>
      </c>
    </row>
    <row r="26" customFormat="false" ht="14.25" hidden="false" customHeight="false" outlineLevel="0" collapsed="false">
      <c r="A26" s="75" t="s">
        <v>63</v>
      </c>
      <c r="B26" s="59" t="s">
        <v>83</v>
      </c>
      <c r="C26" s="76" t="n">
        <v>0.08</v>
      </c>
      <c r="D26" s="61" t="n">
        <f aca="false">D$13*C26</f>
        <v>247.9632</v>
      </c>
      <c r="E26" s="59" t="s">
        <v>84</v>
      </c>
    </row>
    <row r="27" customFormat="false" ht="14.25" hidden="false" customHeight="false" outlineLevel="0" collapsed="false">
      <c r="A27" s="75" t="s">
        <v>74</v>
      </c>
      <c r="B27" s="59" t="s">
        <v>85</v>
      </c>
      <c r="C27" s="76" t="n">
        <v>0.025</v>
      </c>
      <c r="D27" s="61" t="n">
        <f aca="false">D$13*C27</f>
        <v>77.4885</v>
      </c>
      <c r="E27" s="59" t="s">
        <v>86</v>
      </c>
    </row>
    <row r="28" customFormat="false" ht="14.25" hidden="false" customHeight="false" outlineLevel="0" collapsed="false">
      <c r="A28" s="75" t="s">
        <v>76</v>
      </c>
      <c r="B28" s="59" t="s">
        <v>87</v>
      </c>
      <c r="C28" s="76" t="n">
        <v>0.01</v>
      </c>
      <c r="D28" s="61" t="n">
        <f aca="false">D$13*C28</f>
        <v>30.9954</v>
      </c>
      <c r="E28" s="59" t="s">
        <v>88</v>
      </c>
    </row>
    <row r="29" customFormat="false" ht="14.25" hidden="false" customHeight="false" outlineLevel="0" collapsed="false">
      <c r="A29" s="75" t="s">
        <v>89</v>
      </c>
      <c r="B29" s="59" t="s">
        <v>90</v>
      </c>
      <c r="C29" s="76" t="n">
        <v>0.025</v>
      </c>
      <c r="D29" s="61" t="n">
        <f aca="false">D$13*C29</f>
        <v>77.4885</v>
      </c>
      <c r="E29" s="59" t="s">
        <v>91</v>
      </c>
    </row>
    <row r="30" customFormat="false" ht="14.25" hidden="false" customHeight="false" outlineLevel="0" collapsed="false">
      <c r="A30" s="75" t="s">
        <v>92</v>
      </c>
      <c r="B30" s="59" t="s">
        <v>93</v>
      </c>
      <c r="C30" s="76" t="n">
        <v>0.002</v>
      </c>
      <c r="D30" s="61" t="n">
        <f aca="false">D$13*C30</f>
        <v>6.19908</v>
      </c>
      <c r="E30" s="59" t="s">
        <v>94</v>
      </c>
    </row>
    <row r="31" customFormat="false" ht="14.25" hidden="false" customHeight="false" outlineLevel="0" collapsed="false">
      <c r="A31" s="75" t="s">
        <v>95</v>
      </c>
      <c r="B31" s="59" t="s">
        <v>96</v>
      </c>
      <c r="C31" s="76" t="n">
        <v>0.006</v>
      </c>
      <c r="D31" s="61" t="n">
        <f aca="false">D$13*C31</f>
        <v>18.59724</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1078.63992</v>
      </c>
      <c r="E33" s="81"/>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258.191682</v>
      </c>
      <c r="E37" s="59" t="s">
        <v>104</v>
      </c>
    </row>
    <row r="38" customFormat="false" ht="14.25" hidden="false" customHeight="false" outlineLevel="0" collapsed="false">
      <c r="A38" s="75" t="s">
        <v>63</v>
      </c>
      <c r="B38" s="87" t="s">
        <v>105</v>
      </c>
      <c r="C38" s="88" t="n">
        <v>0.0833</v>
      </c>
      <c r="D38" s="61" t="n">
        <f aca="false">D$13*C38</f>
        <v>258.191682</v>
      </c>
      <c r="E38" s="89" t="s">
        <v>106</v>
      </c>
    </row>
    <row r="39" customFormat="false" ht="14.25" hidden="false" customHeight="false" outlineLevel="0" collapsed="false">
      <c r="A39" s="75" t="s">
        <v>74</v>
      </c>
      <c r="B39" s="59" t="s">
        <v>107</v>
      </c>
      <c r="C39" s="76" t="n">
        <v>0.0278</v>
      </c>
      <c r="D39" s="61" t="n">
        <f aca="false">D$13*C39</f>
        <v>86.167212</v>
      </c>
      <c r="E39" s="59" t="s">
        <v>108</v>
      </c>
    </row>
    <row r="40" customFormat="false" ht="14.25" hidden="false" customHeight="false" outlineLevel="0" collapsed="false">
      <c r="A40" s="90"/>
      <c r="B40" s="91" t="s">
        <v>109</v>
      </c>
      <c r="C40" s="92" t="n">
        <f aca="false">SUM(C37:C39)</f>
        <v>0.1944</v>
      </c>
      <c r="D40" s="93" t="n">
        <f aca="false">SUM(D37:D39)</f>
        <v>602.550576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209.687600448</v>
      </c>
      <c r="E42" s="101" t="s">
        <v>112</v>
      </c>
    </row>
    <row r="43" customFormat="false" ht="14.25" hidden="false" customHeight="false" outlineLevel="0" collapsed="false">
      <c r="A43" s="285"/>
      <c r="B43" s="221" t="s">
        <v>113</v>
      </c>
      <c r="C43" s="222" t="n">
        <f aca="false">SUM(C40:C42)</f>
        <v>0.2620512</v>
      </c>
      <c r="D43" s="223" t="n">
        <f aca="false">SUM(D40:D42)</f>
        <v>812.238176448</v>
      </c>
      <c r="E43" s="59"/>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12.9095841</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1.032766728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60.2688333333333</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20.973554</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95.1847381613333</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43.0491666666667</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25.8295</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12.91475</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SUM(C75:C84)</f>
        <v>0.0263888888888889</v>
      </c>
      <c r="D85" s="86" t="n">
        <f aca="false">SUM(D75:D84)</f>
        <v>81.7934166666667</v>
      </c>
      <c r="E85" s="81"/>
    </row>
    <row r="86" customFormat="false" ht="14.25" hidden="false" customHeight="false" outlineLevel="0" collapsed="false">
      <c r="A86" s="80" t="s">
        <v>89</v>
      </c>
      <c r="B86" s="81" t="s">
        <v>155</v>
      </c>
      <c r="C86" s="118" t="n">
        <f aca="false">C85*C33</f>
        <v>0.00918333333333333</v>
      </c>
      <c r="D86" s="123" t="n">
        <f aca="false">D$13*C86</f>
        <v>28.464109</v>
      </c>
      <c r="E86" s="117" t="s">
        <v>156</v>
      </c>
    </row>
    <row r="87" customFormat="false" ht="14.25" hidden="false" customHeight="false" outlineLevel="0" collapsed="false">
      <c r="A87" s="154"/>
      <c r="B87" s="155" t="s">
        <v>157</v>
      </c>
      <c r="C87" s="154"/>
      <c r="D87" s="156" t="n">
        <f aca="false">SUM(D85:D86)</f>
        <v>110.257525666667</v>
      </c>
      <c r="E87" s="98" t="s">
        <v>158</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5694.607960276</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219</v>
      </c>
      <c r="E91" s="166" t="n">
        <f aca="false">D89*D91</f>
        <v>22778.431841104</v>
      </c>
    </row>
    <row r="92" customFormat="false" ht="14.25" hidden="false" customHeight="false" outlineLevel="0" collapsed="false">
      <c r="A92" s="199"/>
      <c r="B92" s="219"/>
      <c r="C92" s="199"/>
      <c r="D92" s="220"/>
      <c r="E92" s="21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4.25" hidden="false" customHeight="false" outlineLevel="0" collapsed="false">
      <c r="A95" s="124" t="s">
        <v>60</v>
      </c>
      <c r="B95" s="98" t="s">
        <v>163</v>
      </c>
      <c r="C95" s="99" t="n">
        <v>0.13</v>
      </c>
      <c r="D95" s="100" t="n">
        <f aca="false">E91*C95</f>
        <v>2961.19613934352</v>
      </c>
      <c r="E95" s="117" t="s">
        <v>229</v>
      </c>
    </row>
    <row r="96" customFormat="false" ht="14.25" hidden="false" customHeight="false" outlineLevel="0" collapsed="false">
      <c r="A96" s="80" t="s">
        <v>63</v>
      </c>
      <c r="B96" s="98" t="s">
        <v>165</v>
      </c>
      <c r="C96" s="99" t="n">
        <v>0.1</v>
      </c>
      <c r="D96" s="83" t="n">
        <f aca="false">(E91+D95)*C96</f>
        <v>2573.96279804475</v>
      </c>
      <c r="E96" s="171" t="s">
        <v>166</v>
      </c>
    </row>
    <row r="97" customFormat="false" ht="14.25" hidden="false" customHeight="false" outlineLevel="0" collapsed="false">
      <c r="A97" s="116"/>
      <c r="B97" s="113" t="s">
        <v>167</v>
      </c>
      <c r="C97" s="122"/>
      <c r="D97" s="115" t="n">
        <f aca="false">SUM(D95:D96)</f>
        <v>5535.15893738827</v>
      </c>
      <c r="E97" s="293"/>
    </row>
    <row r="98" customFormat="false" ht="14.25" hidden="false" customHeight="false" outlineLevel="0" collapsed="false">
      <c r="A98" s="102"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(E91+D97)/(1-6.65%)</f>
        <v>30330.5739458942</v>
      </c>
      <c r="E100" s="181"/>
    </row>
    <row r="101" customFormat="false" ht="14.25" hidden="false" customHeight="false" outlineLevel="0" collapsed="false">
      <c r="A101" s="199"/>
      <c r="B101" s="219"/>
      <c r="C101" s="224"/>
      <c r="D101" s="220"/>
      <c r="E101" s="225"/>
    </row>
    <row r="102" customFormat="false" ht="14.25" hidden="false" customHeight="false" outlineLevel="0" collapsed="false">
      <c r="A102" s="107"/>
      <c r="B102" s="108" t="s">
        <v>171</v>
      </c>
      <c r="C102" s="183"/>
      <c r="D102" s="184"/>
      <c r="E102" s="185"/>
    </row>
    <row r="103" customFormat="false" ht="14.25" hidden="false" customHeight="false" outlineLevel="0" collapsed="false">
      <c r="A103" s="167"/>
      <c r="B103" s="136"/>
      <c r="C103" s="168" t="s">
        <v>69</v>
      </c>
      <c r="D103" s="135" t="s">
        <v>57</v>
      </c>
      <c r="E103" s="149" t="s">
        <v>58</v>
      </c>
    </row>
    <row r="104" customFormat="false" ht="14.25" hidden="false" customHeight="false" outlineLevel="0" collapsed="false">
      <c r="A104" s="124" t="s">
        <v>74</v>
      </c>
      <c r="B104" s="98" t="s">
        <v>172</v>
      </c>
      <c r="C104" s="99"/>
      <c r="D104" s="83"/>
      <c r="E104" s="186" t="s">
        <v>173</v>
      </c>
    </row>
    <row r="105" customFormat="false" ht="13.8" hidden="false" customHeight="false" outlineLevel="0" collapsed="false">
      <c r="A105" s="80"/>
      <c r="B105" s="81" t="s">
        <v>174</v>
      </c>
      <c r="C105" s="82" t="n">
        <v>0.0165</v>
      </c>
      <c r="D105" s="83" t="n">
        <f aca="false">$D$100*C105</f>
        <v>500.454470107255</v>
      </c>
      <c r="E105" s="187" t="s">
        <v>175</v>
      </c>
    </row>
    <row r="106" customFormat="false" ht="13.8" hidden="false" customHeight="false" outlineLevel="0" collapsed="false">
      <c r="A106" s="80"/>
      <c r="B106" s="81" t="s">
        <v>176</v>
      </c>
      <c r="C106" s="82" t="n">
        <v>0.076</v>
      </c>
      <c r="D106" s="83" t="n">
        <f aca="false">$D$100*C106</f>
        <v>2305.12361988796</v>
      </c>
      <c r="E106" s="187" t="s">
        <v>175</v>
      </c>
    </row>
    <row r="107" customFormat="false" ht="13.8" hidden="false" customHeight="false" outlineLevel="0" collapsed="false">
      <c r="A107" s="188"/>
      <c r="B107" s="189" t="s">
        <v>177</v>
      </c>
      <c r="C107" s="190" t="n">
        <v>0.03</v>
      </c>
      <c r="D107" s="191" t="n">
        <f aca="false">$D$100*C107</f>
        <v>909.917218376827</v>
      </c>
      <c r="E107" s="192" t="s">
        <v>178</v>
      </c>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109</v>
      </c>
      <c r="C109" s="85" t="n">
        <f aca="false">SUM(C105:C108)</f>
        <v>0.1225</v>
      </c>
      <c r="D109" s="86" t="n">
        <f aca="false">SUM(D105:D108)</f>
        <v>3715.49530837204</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34046.0692542663</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408552.831051196</v>
      </c>
      <c r="E114" s="81"/>
    </row>
    <row r="115" customFormat="false" ht="14.25" hidden="false" customHeight="false" outlineLevel="0" collapsed="false">
      <c r="A115" s="196"/>
      <c r="C115" s="196"/>
      <c r="D115" s="196"/>
    </row>
    <row r="116" customFormat="false" ht="32.95" hidden="false" customHeight="true" outlineLevel="0" collapsed="false">
      <c r="A116" s="196"/>
      <c r="B116" s="193" t="s">
        <v>181</v>
      </c>
      <c r="C116" s="193"/>
      <c r="D116" s="193"/>
      <c r="E116" s="193"/>
    </row>
    <row r="117" customFormat="false" ht="13.8" hidden="false" customHeight="false" outlineLevel="0" collapsed="false">
      <c r="A117" s="196"/>
      <c r="B117" s="31"/>
      <c r="C117" s="31"/>
      <c r="D117" s="31"/>
      <c r="E117" s="31"/>
    </row>
    <row r="118" customFormat="false" ht="36.1" hidden="false" customHeight="false" outlineLevel="0" collapsed="false">
      <c r="A118" s="196"/>
      <c r="B118" s="194" t="s">
        <v>182</v>
      </c>
      <c r="C118" s="194"/>
      <c r="D118" s="194"/>
      <c r="E118" s="194"/>
    </row>
    <row r="119" customFormat="false" ht="14.25" hidden="false" customHeight="false" outlineLevel="0" collapsed="false">
      <c r="A119" s="196"/>
      <c r="C119" s="196"/>
      <c r="D119" s="196"/>
    </row>
    <row r="120" customFormat="false" ht="14.25" hidden="false" customHeight="false" outlineLevel="0" collapsed="false">
      <c r="A120" s="196"/>
      <c r="C120" s="196"/>
      <c r="D120" s="196"/>
    </row>
    <row r="121" customFormat="false" ht="14.25" hidden="false" customHeight="false" outlineLevel="0" collapsed="false">
      <c r="A121" s="196"/>
      <c r="C121" s="196"/>
      <c r="D121" s="196"/>
    </row>
    <row r="122" customFormat="false" ht="14.25" hidden="false" customHeight="false" outlineLevel="0" collapsed="false">
      <c r="A122" s="196"/>
      <c r="C122" s="196"/>
      <c r="D122" s="196"/>
    </row>
    <row r="123" customFormat="false" ht="14.25" hidden="false" customHeight="false" outlineLevel="0" collapsed="false">
      <c r="A123" s="196"/>
      <c r="C123" s="196"/>
      <c r="D123" s="196"/>
    </row>
    <row r="124" customFormat="false" ht="14.25" hidden="false" customHeight="false" outlineLevel="0" collapsed="false">
      <c r="A124" s="196"/>
      <c r="C124" s="196"/>
      <c r="D124" s="196"/>
    </row>
    <row r="125" customFormat="false" ht="14.25" hidden="false" customHeight="false" outlineLevel="0" collapsed="false">
      <c r="A125" s="196"/>
      <c r="C125" s="196"/>
      <c r="D125" s="196"/>
    </row>
    <row r="126" customFormat="false" ht="14.25" hidden="false" customHeight="false" outlineLevel="0" collapsed="false">
      <c r="A126" s="196"/>
      <c r="C126" s="196"/>
      <c r="D126" s="196"/>
    </row>
    <row r="127" customFormat="false" ht="14.25" hidden="false" customHeight="false" outlineLevel="0" collapsed="false">
      <c r="A127" s="196"/>
      <c r="C127" s="196"/>
      <c r="D127" s="196"/>
    </row>
    <row r="128" customFormat="false" ht="14.25" hidden="false" customHeight="false" outlineLevel="0" collapsed="false">
      <c r="A128" s="196"/>
      <c r="C128" s="196"/>
      <c r="D128" s="196"/>
    </row>
    <row r="129" customFormat="false" ht="14.25" hidden="false" customHeight="false" outlineLevel="0" collapsed="false">
      <c r="A129" s="196"/>
      <c r="C129" s="196"/>
      <c r="D129" s="196"/>
    </row>
    <row r="130" customFormat="false" ht="14.25" hidden="false" customHeight="false" outlineLevel="0" collapsed="false">
      <c r="A130" s="196"/>
      <c r="C130" s="196"/>
      <c r="D130" s="196"/>
    </row>
    <row r="131" customFormat="false" ht="14.25" hidden="false" customHeight="false" outlineLevel="0" collapsed="false">
      <c r="A131" s="196"/>
      <c r="C131" s="196"/>
      <c r="D131" s="196"/>
    </row>
    <row r="132" customFormat="false" ht="14.25" hidden="false" customHeight="false" outlineLevel="0" collapsed="false">
      <c r="A132" s="196"/>
      <c r="C132" s="196"/>
      <c r="D132" s="196"/>
    </row>
    <row r="133" customFormat="false" ht="14.25" hidden="false" customHeight="false" outlineLevel="0" collapsed="false">
      <c r="A133" s="196"/>
      <c r="C133" s="196"/>
      <c r="D133" s="196"/>
    </row>
    <row r="134" customFormat="false" ht="14.25" hidden="false" customHeight="false" outlineLevel="0" collapsed="false">
      <c r="A134" s="196"/>
      <c r="C134" s="196"/>
      <c r="D134" s="196"/>
    </row>
    <row r="135" customFormat="false" ht="14.25" hidden="false" customHeight="false" outlineLevel="0" collapsed="false">
      <c r="A135" s="196"/>
      <c r="C135" s="196"/>
      <c r="D135" s="196"/>
    </row>
    <row r="136" customFormat="false" ht="14.25" hidden="false" customHeight="false" outlineLevel="0" collapsed="false">
      <c r="A136" s="196"/>
      <c r="C136" s="196"/>
      <c r="D136" s="196"/>
    </row>
    <row r="137" customFormat="false" ht="14.25" hidden="false" customHeight="false" outlineLevel="0" collapsed="false">
      <c r="A137" s="196"/>
      <c r="C137" s="196"/>
      <c r="D137" s="196"/>
    </row>
    <row r="138" customFormat="false" ht="14.25" hidden="false" customHeight="false" outlineLevel="0" collapsed="false">
      <c r="A138" s="196"/>
      <c r="C138" s="196"/>
      <c r="D138" s="196"/>
    </row>
    <row r="139" customFormat="false" ht="14.25" hidden="false" customHeight="false" outlineLevel="0" collapsed="false">
      <c r="A139" s="196"/>
      <c r="C139" s="196"/>
      <c r="D139" s="196"/>
    </row>
    <row r="140" customFormat="false" ht="14.25" hidden="false" customHeight="false" outlineLevel="0" collapsed="false">
      <c r="A140" s="196"/>
      <c r="C140" s="196"/>
      <c r="D140" s="196"/>
    </row>
    <row r="141" customFormat="false" ht="14.25" hidden="false" customHeight="false" outlineLevel="0" collapsed="false">
      <c r="A141" s="196"/>
      <c r="C141" s="196"/>
      <c r="D141" s="196"/>
    </row>
    <row r="142" customFormat="false" ht="14.25" hidden="false" customHeight="false" outlineLevel="0" collapsed="false">
      <c r="A142" s="196"/>
      <c r="C142" s="196"/>
      <c r="D142" s="196"/>
    </row>
    <row r="143" customFormat="false" ht="14.25" hidden="false" customHeight="false" outlineLevel="0" collapsed="false">
      <c r="A143" s="196"/>
      <c r="C143" s="196"/>
      <c r="D143" s="196"/>
    </row>
    <row r="144" customFormat="false" ht="14.25" hidden="false" customHeight="false" outlineLevel="0" collapsed="false">
      <c r="A144" s="196"/>
      <c r="C144" s="196"/>
      <c r="D144" s="196"/>
    </row>
    <row r="145" customFormat="false" ht="14.25" hidden="false" customHeight="false" outlineLevel="0" collapsed="false">
      <c r="A145" s="196"/>
      <c r="C145" s="196"/>
      <c r="D145" s="196"/>
    </row>
    <row r="146" customFormat="false" ht="14.25" hidden="false" customHeight="false" outlineLevel="0" collapsed="false">
      <c r="A146" s="196"/>
      <c r="C146" s="196"/>
      <c r="D146" s="196"/>
    </row>
    <row r="147" customFormat="false" ht="14.25" hidden="false" customHeight="false" outlineLevel="0" collapsed="false">
      <c r="A147" s="196"/>
      <c r="C147" s="196"/>
      <c r="D147" s="196"/>
    </row>
    <row r="148" customFormat="false" ht="14.25" hidden="false" customHeight="false" outlineLevel="0" collapsed="false">
      <c r="A148" s="196"/>
      <c r="C148" s="196"/>
      <c r="D148" s="196"/>
    </row>
    <row r="149" customFormat="false" ht="14.25" hidden="false" customHeight="false" outlineLevel="0" collapsed="false">
      <c r="A149" s="196"/>
      <c r="C149" s="196"/>
      <c r="D149" s="196"/>
    </row>
    <row r="150" customFormat="false" ht="14.25" hidden="false" customHeight="false" outlineLevel="0" collapsed="false">
      <c r="A150" s="196"/>
      <c r="C150" s="196"/>
      <c r="D150" s="196"/>
    </row>
    <row r="151" customFormat="false" ht="14.25" hidden="false" customHeight="false" outlineLevel="0" collapsed="false">
      <c r="A151" s="196"/>
      <c r="C151" s="196"/>
      <c r="D151" s="196"/>
    </row>
    <row r="152" customFormat="false" ht="14.25" hidden="false" customHeight="false" outlineLevel="0" collapsed="false">
      <c r="A152" s="196"/>
      <c r="C152" s="196"/>
      <c r="D152" s="196"/>
    </row>
    <row r="153" customFormat="false" ht="14.25" hidden="false" customHeight="false" outlineLevel="0" collapsed="false">
      <c r="A153" s="196"/>
      <c r="C153" s="196"/>
      <c r="D153" s="196"/>
    </row>
    <row r="154" customFormat="false" ht="14.25" hidden="false" customHeight="false" outlineLevel="0" collapsed="false">
      <c r="A154" s="196"/>
      <c r="C154" s="196"/>
      <c r="D154" s="196"/>
    </row>
    <row r="155" customFormat="false" ht="14.25" hidden="false" customHeight="false" outlineLevel="0" collapsed="false">
      <c r="A155" s="196"/>
      <c r="C155" s="196"/>
      <c r="D155" s="196"/>
    </row>
    <row r="156" customFormat="false" ht="14.25" hidden="false" customHeight="false" outlineLevel="0" collapsed="false">
      <c r="A156" s="196"/>
      <c r="C156" s="196"/>
      <c r="D156" s="196"/>
    </row>
    <row r="157" customFormat="false" ht="14.25" hidden="false" customHeight="false" outlineLevel="0" collapsed="false">
      <c r="A157" s="196"/>
      <c r="C157" s="196"/>
      <c r="D157" s="196"/>
    </row>
    <row r="158" customFormat="false" ht="14.25" hidden="false" customHeight="false" outlineLevel="0" collapsed="false">
      <c r="A158" s="196"/>
      <c r="C158" s="196"/>
      <c r="D158" s="196"/>
    </row>
    <row r="159" customFormat="false" ht="14.25" hidden="false" customHeight="false" outlineLevel="0" collapsed="false">
      <c r="A159" s="196"/>
      <c r="C159" s="196"/>
      <c r="D159" s="196"/>
    </row>
    <row r="160" customFormat="false" ht="14.25" hidden="false" customHeight="false" outlineLevel="0" collapsed="false">
      <c r="A160" s="196"/>
      <c r="C160" s="196"/>
      <c r="D160" s="196"/>
    </row>
    <row r="161" customFormat="false" ht="14.25" hidden="false" customHeight="false" outlineLevel="0" collapsed="false">
      <c r="A161" s="196"/>
      <c r="C161" s="196"/>
      <c r="D161" s="196"/>
    </row>
    <row r="162" customFormat="false" ht="14.25" hidden="false" customHeight="false" outlineLevel="0" collapsed="false">
      <c r="A162" s="196"/>
      <c r="C162" s="196"/>
      <c r="D162" s="196"/>
    </row>
    <row r="163" customFormat="false" ht="14.25" hidden="false" customHeight="false" outlineLevel="0" collapsed="false">
      <c r="A163" s="196"/>
      <c r="C163" s="196"/>
      <c r="D163" s="196"/>
    </row>
    <row r="164" customFormat="false" ht="14.25" hidden="false" customHeight="false" outlineLevel="0" collapsed="false">
      <c r="A164" s="196"/>
      <c r="C164" s="196"/>
      <c r="D164" s="196"/>
    </row>
    <row r="165" customFormat="false" ht="14.25" hidden="false" customHeight="false" outlineLevel="0" collapsed="false">
      <c r="A165" s="196"/>
      <c r="C165" s="196"/>
      <c r="D165" s="196"/>
    </row>
    <row r="166" customFormat="false" ht="14.25" hidden="false" customHeight="false" outlineLevel="0" collapsed="false">
      <c r="A166" s="196"/>
      <c r="C166" s="196"/>
      <c r="D166" s="196"/>
    </row>
    <row r="167" customFormat="false" ht="14.25" hidden="false" customHeight="false" outlineLevel="0" collapsed="false">
      <c r="A167" s="196"/>
      <c r="C167" s="196"/>
      <c r="D167" s="196"/>
    </row>
    <row r="168" customFormat="false" ht="14.25" hidden="false" customHeight="false" outlineLevel="0" collapsed="false">
      <c r="A168" s="196"/>
      <c r="C168" s="196"/>
      <c r="D168" s="196"/>
    </row>
    <row r="169" customFormat="false" ht="14.25" hidden="false" customHeight="false" outlineLevel="0" collapsed="false">
      <c r="A169" s="196"/>
      <c r="C169" s="196"/>
      <c r="D169" s="196"/>
    </row>
    <row r="170" customFormat="false" ht="14.25" hidden="false" customHeight="false" outlineLevel="0" collapsed="false">
      <c r="A170" s="196"/>
      <c r="C170" s="196"/>
      <c r="D170" s="196"/>
    </row>
    <row r="171" customFormat="false" ht="14.25" hidden="false" customHeight="false" outlineLevel="0" collapsed="false">
      <c r="A171" s="196"/>
      <c r="C171" s="196"/>
      <c r="D171" s="196"/>
    </row>
    <row r="172" customFormat="false" ht="14.25" hidden="false" customHeight="false" outlineLevel="0" collapsed="false">
      <c r="A172" s="196"/>
      <c r="C172" s="196"/>
      <c r="D172" s="196"/>
    </row>
    <row r="173" customFormat="false" ht="14.25" hidden="false" customHeight="false" outlineLevel="0" collapsed="false">
      <c r="A173" s="196"/>
      <c r="C173" s="196"/>
      <c r="D173" s="196"/>
    </row>
    <row r="174" customFormat="false" ht="14.25" hidden="false" customHeight="false" outlineLevel="0" collapsed="false">
      <c r="A174" s="196"/>
      <c r="C174" s="196"/>
      <c r="D174" s="196"/>
    </row>
    <row r="175" customFormat="false" ht="14.25" hidden="false" customHeight="false" outlineLevel="0" collapsed="false">
      <c r="A175" s="196"/>
      <c r="C175" s="196"/>
      <c r="D175" s="196"/>
    </row>
    <row r="176" customFormat="false" ht="14.25" hidden="false" customHeight="false" outlineLevel="0" collapsed="false">
      <c r="A176" s="196"/>
      <c r="C176" s="196"/>
      <c r="D176" s="196"/>
    </row>
    <row r="177" customFormat="false" ht="14.25" hidden="false" customHeight="false" outlineLevel="0" collapsed="false">
      <c r="A177" s="196"/>
      <c r="C177" s="196"/>
      <c r="D177" s="196"/>
    </row>
    <row r="178" customFormat="false" ht="14.25" hidden="false" customHeight="false" outlineLevel="0" collapsed="false">
      <c r="A178" s="196"/>
      <c r="C178" s="196"/>
      <c r="D178" s="196"/>
    </row>
    <row r="179" customFormat="false" ht="14.25" hidden="false" customHeight="false" outlineLevel="0" collapsed="false">
      <c r="A179" s="196"/>
      <c r="C179" s="196"/>
      <c r="D179" s="196"/>
    </row>
    <row r="180" customFormat="false" ht="14.25" hidden="false" customHeight="false" outlineLevel="0" collapsed="false">
      <c r="A180" s="196"/>
      <c r="C180" s="196"/>
      <c r="D180" s="196"/>
    </row>
    <row r="181" customFormat="false" ht="14.25" hidden="false" customHeight="false" outlineLevel="0" collapsed="false">
      <c r="A181" s="196"/>
      <c r="C181" s="196"/>
      <c r="D181" s="196"/>
    </row>
    <row r="182" customFormat="false" ht="14.25" hidden="false" customHeight="false" outlineLevel="0" collapsed="false">
      <c r="A182" s="196"/>
      <c r="C182" s="196"/>
      <c r="D182" s="196"/>
    </row>
    <row r="183" customFormat="false" ht="14.25" hidden="false" customHeight="false" outlineLevel="0" collapsed="false">
      <c r="A183" s="196"/>
      <c r="C183" s="196"/>
      <c r="D183" s="196"/>
    </row>
    <row r="184" customFormat="false" ht="14.25" hidden="false" customHeight="false" outlineLevel="0" collapsed="false">
      <c r="A184" s="196"/>
      <c r="C184" s="196"/>
      <c r="D184" s="196"/>
    </row>
    <row r="185" customFormat="false" ht="14.25" hidden="false" customHeight="false" outlineLevel="0" collapsed="false">
      <c r="A185" s="196"/>
      <c r="C185" s="196"/>
      <c r="D185" s="196"/>
    </row>
    <row r="186" customFormat="false" ht="14.25" hidden="false" customHeight="false" outlineLevel="0" collapsed="false">
      <c r="A186" s="196"/>
      <c r="C186" s="196"/>
      <c r="D186" s="196"/>
    </row>
    <row r="187" customFormat="false" ht="14.25" hidden="false" customHeight="false" outlineLevel="0" collapsed="false">
      <c r="A187" s="196"/>
      <c r="C187" s="196"/>
      <c r="D187" s="196"/>
    </row>
    <row r="188" customFormat="false" ht="14.25" hidden="false" customHeight="false" outlineLevel="0" collapsed="false">
      <c r="A188" s="196"/>
      <c r="C188" s="196"/>
      <c r="D188" s="196"/>
    </row>
    <row r="189" customFormat="false" ht="14.25" hidden="false" customHeight="false" outlineLevel="0" collapsed="false">
      <c r="A189" s="196"/>
      <c r="C189" s="196"/>
      <c r="D189" s="196"/>
    </row>
    <row r="190" customFormat="false" ht="14.25" hidden="false" customHeight="false" outlineLevel="0" collapsed="false">
      <c r="A190" s="196"/>
      <c r="C190" s="196"/>
      <c r="D190" s="196"/>
    </row>
    <row r="191" customFormat="false" ht="14.25" hidden="false" customHeight="false" outlineLevel="0" collapsed="false">
      <c r="A191" s="196"/>
      <c r="C191" s="196"/>
      <c r="D191" s="196"/>
    </row>
    <row r="192" customFormat="false" ht="14.25" hidden="false" customHeight="false" outlineLevel="0" collapsed="false">
      <c r="A192" s="196"/>
      <c r="C192" s="196"/>
      <c r="D192" s="196"/>
    </row>
    <row r="193" customFormat="false" ht="14.25" hidden="false" customHeight="false" outlineLevel="0" collapsed="false">
      <c r="A193" s="196"/>
      <c r="C193" s="196"/>
      <c r="D193" s="196"/>
    </row>
    <row r="194" customFormat="false" ht="14.25" hidden="false" customHeight="false" outlineLevel="0" collapsed="false">
      <c r="A194" s="196"/>
      <c r="C194" s="196"/>
      <c r="D194" s="196"/>
    </row>
    <row r="195" customFormat="false" ht="14.25" hidden="false" customHeight="false" outlineLevel="0" collapsed="false">
      <c r="A195" s="196"/>
      <c r="C195" s="196"/>
      <c r="D195" s="196"/>
    </row>
    <row r="196" customFormat="false" ht="14.25" hidden="false" customHeight="false" outlineLevel="0" collapsed="false">
      <c r="A196" s="196"/>
      <c r="C196" s="196"/>
      <c r="D196" s="196"/>
    </row>
    <row r="197" customFormat="false" ht="14.25" hidden="false" customHeight="false" outlineLevel="0" collapsed="false">
      <c r="A197" s="196"/>
      <c r="C197" s="196"/>
      <c r="D197" s="196"/>
    </row>
    <row r="198" customFormat="false" ht="14.25" hidden="false" customHeight="false" outlineLevel="0" collapsed="false">
      <c r="A198" s="196"/>
      <c r="C198" s="196"/>
      <c r="D198" s="196"/>
    </row>
    <row r="199" customFormat="false" ht="14.25" hidden="false" customHeight="false" outlineLevel="0" collapsed="false">
      <c r="A199" s="196"/>
      <c r="C199" s="196"/>
      <c r="D199" s="196"/>
    </row>
    <row r="200" customFormat="false" ht="14.25" hidden="false" customHeight="false" outlineLevel="0" collapsed="false">
      <c r="A200" s="196"/>
      <c r="C200" s="196"/>
      <c r="D200" s="196"/>
    </row>
    <row r="201" customFormat="false" ht="14.25" hidden="false" customHeight="false" outlineLevel="0" collapsed="false">
      <c r="A201" s="196"/>
      <c r="C201" s="196"/>
      <c r="D201" s="196"/>
    </row>
    <row r="202" customFormat="false" ht="14.25" hidden="false" customHeight="false" outlineLevel="0" collapsed="false">
      <c r="A202" s="196"/>
      <c r="C202" s="196"/>
      <c r="D202" s="196"/>
    </row>
    <row r="203" customFormat="false" ht="14.25" hidden="false" customHeight="false" outlineLevel="0" collapsed="false">
      <c r="A203" s="196"/>
      <c r="C203" s="196"/>
      <c r="D203" s="196"/>
    </row>
    <row r="204" customFormat="false" ht="14.25" hidden="false" customHeight="false" outlineLevel="0" collapsed="false">
      <c r="A204" s="196"/>
      <c r="C204" s="196"/>
      <c r="D204" s="196"/>
    </row>
    <row r="205" customFormat="false" ht="14.25" hidden="false" customHeight="false" outlineLevel="0" collapsed="false">
      <c r="A205" s="196"/>
      <c r="C205" s="196"/>
      <c r="D205" s="196"/>
    </row>
    <row r="206" customFormat="false" ht="14.25" hidden="false" customHeight="false" outlineLevel="0" collapsed="false">
      <c r="A206" s="196"/>
      <c r="C206" s="196"/>
      <c r="D206" s="196"/>
    </row>
    <row r="207" customFormat="false" ht="14.25" hidden="false" customHeight="false" outlineLevel="0" collapsed="false">
      <c r="A207" s="196"/>
      <c r="C207" s="196"/>
      <c r="D207" s="196"/>
    </row>
    <row r="208" customFormat="false" ht="14.25" hidden="false" customHeight="false" outlineLevel="0" collapsed="false">
      <c r="A208" s="196"/>
      <c r="C208" s="196"/>
      <c r="D208" s="196"/>
    </row>
    <row r="209" customFormat="false" ht="14.25" hidden="false" customHeight="false" outlineLevel="0" collapsed="false">
      <c r="A209" s="196"/>
      <c r="C209" s="196"/>
      <c r="D209" s="196"/>
    </row>
    <row r="210" customFormat="false" ht="14.25" hidden="false" customHeight="false" outlineLevel="0" collapsed="false">
      <c r="A210" s="196"/>
      <c r="C210" s="196"/>
      <c r="D210" s="196"/>
    </row>
    <row r="211" customFormat="false" ht="14.25" hidden="false" customHeight="false" outlineLevel="0" collapsed="false">
      <c r="A211" s="196"/>
      <c r="C211" s="196"/>
      <c r="D211" s="196"/>
    </row>
    <row r="212" customFormat="false" ht="14.25" hidden="false" customHeight="false" outlineLevel="0" collapsed="false">
      <c r="A212" s="196"/>
      <c r="C212" s="196"/>
      <c r="D212" s="196"/>
    </row>
    <row r="213" customFormat="false" ht="14.25" hidden="false" customHeight="false" outlineLevel="0" collapsed="false">
      <c r="A213" s="196"/>
      <c r="C213" s="196"/>
      <c r="D213" s="196"/>
    </row>
    <row r="214" customFormat="false" ht="14.25" hidden="false" customHeight="false" outlineLevel="0" collapsed="false">
      <c r="A214" s="196"/>
      <c r="C214" s="196"/>
      <c r="D214" s="196"/>
    </row>
    <row r="215" customFormat="false" ht="14.25" hidden="false" customHeight="false" outlineLevel="0" collapsed="false">
      <c r="A215" s="196"/>
      <c r="C215" s="196"/>
      <c r="D215" s="196"/>
    </row>
    <row r="216" customFormat="false" ht="14.25" hidden="false" customHeight="false" outlineLevel="0" collapsed="false">
      <c r="A216" s="196"/>
      <c r="C216" s="196"/>
      <c r="D216" s="196"/>
    </row>
    <row r="217" customFormat="false" ht="14.25" hidden="false" customHeight="false" outlineLevel="0" collapsed="false">
      <c r="A217" s="196"/>
      <c r="C217" s="196"/>
      <c r="D217" s="196"/>
    </row>
    <row r="218" customFormat="false" ht="14.25" hidden="false" customHeight="false" outlineLevel="0" collapsed="false">
      <c r="A218" s="196"/>
      <c r="C218" s="196"/>
      <c r="D218" s="196"/>
    </row>
    <row r="219" customFormat="false" ht="14.25" hidden="false" customHeight="false" outlineLevel="0" collapsed="false">
      <c r="A219" s="196"/>
      <c r="C219" s="196"/>
      <c r="D219" s="196"/>
    </row>
    <row r="220" customFormat="false" ht="14.25" hidden="false" customHeight="false" outlineLevel="0" collapsed="false">
      <c r="A220" s="196"/>
      <c r="C220" s="196"/>
      <c r="D220" s="196"/>
    </row>
    <row r="221" customFormat="false" ht="14.25" hidden="false" customHeight="false" outlineLevel="0" collapsed="false">
      <c r="A221" s="196"/>
      <c r="C221" s="196"/>
      <c r="D221" s="196"/>
    </row>
    <row r="222" customFormat="false" ht="14.25" hidden="false" customHeight="false" outlineLevel="0" collapsed="false">
      <c r="A222" s="196"/>
      <c r="C222" s="196"/>
      <c r="D222" s="196"/>
    </row>
    <row r="223" customFormat="false" ht="14.25" hidden="false" customHeight="false" outlineLevel="0" collapsed="false">
      <c r="A223" s="196"/>
      <c r="C223" s="196"/>
      <c r="D223" s="196"/>
    </row>
    <row r="224" customFormat="false" ht="14.25" hidden="false" customHeight="false" outlineLevel="0" collapsed="false">
      <c r="A224" s="196"/>
      <c r="C224" s="196"/>
      <c r="D224" s="196"/>
    </row>
    <row r="225" customFormat="false" ht="14.25" hidden="false" customHeight="false" outlineLevel="0" collapsed="false">
      <c r="A225" s="196"/>
      <c r="C225" s="196"/>
      <c r="D225" s="196"/>
    </row>
    <row r="226" customFormat="false" ht="14.25" hidden="false" customHeight="false" outlineLevel="0" collapsed="false">
      <c r="A226" s="196"/>
      <c r="C226" s="196"/>
      <c r="D226" s="196"/>
    </row>
    <row r="227" customFormat="false" ht="14.25" hidden="false" customHeight="false" outlineLevel="0" collapsed="false">
      <c r="A227" s="196"/>
      <c r="C227" s="196"/>
      <c r="D227" s="196"/>
    </row>
    <row r="228" customFormat="false" ht="14.25" hidden="false" customHeight="false" outlineLevel="0" collapsed="false">
      <c r="A228" s="196"/>
      <c r="C228" s="196"/>
      <c r="D228" s="196"/>
    </row>
    <row r="229" customFormat="false" ht="14.25" hidden="false" customHeight="false" outlineLevel="0" collapsed="false">
      <c r="A229" s="196"/>
      <c r="C229" s="196"/>
      <c r="D229" s="196"/>
    </row>
    <row r="230" customFormat="false" ht="14.25" hidden="false" customHeight="false" outlineLevel="0" collapsed="false">
      <c r="A230" s="196"/>
      <c r="C230" s="196"/>
      <c r="D230" s="196"/>
    </row>
    <row r="231" customFormat="false" ht="14.25" hidden="false" customHeight="false" outlineLevel="0" collapsed="false">
      <c r="A231" s="196"/>
      <c r="C231" s="196"/>
      <c r="D231" s="196"/>
    </row>
    <row r="232" customFormat="false" ht="14.25" hidden="false" customHeight="false" outlineLevel="0" collapsed="false">
      <c r="A232" s="196"/>
      <c r="C232" s="196"/>
      <c r="D232" s="196"/>
    </row>
    <row r="233" customFormat="false" ht="14.25" hidden="false" customHeight="false" outlineLevel="0" collapsed="false">
      <c r="A233" s="196"/>
      <c r="C233" s="196"/>
      <c r="D233" s="196"/>
    </row>
    <row r="234" customFormat="false" ht="14.25" hidden="false" customHeight="false" outlineLevel="0" collapsed="false">
      <c r="A234" s="196"/>
      <c r="C234" s="196"/>
      <c r="D234" s="196"/>
    </row>
    <row r="235" customFormat="false" ht="14.25" hidden="false" customHeight="false" outlineLevel="0" collapsed="false">
      <c r="A235" s="196"/>
      <c r="C235" s="196"/>
      <c r="D235" s="196"/>
    </row>
    <row r="236" customFormat="false" ht="14.25" hidden="false" customHeight="false" outlineLevel="0" collapsed="false">
      <c r="A236" s="196"/>
      <c r="C236" s="196"/>
      <c r="D236" s="196"/>
    </row>
    <row r="237" customFormat="false" ht="14.25" hidden="false" customHeight="false" outlineLevel="0" collapsed="false">
      <c r="A237" s="196"/>
      <c r="C237" s="196"/>
      <c r="D237" s="196"/>
    </row>
    <row r="238" customFormat="false" ht="14.25" hidden="false" customHeight="false" outlineLevel="0" collapsed="false">
      <c r="A238" s="196"/>
      <c r="C238" s="196"/>
      <c r="D238" s="196"/>
    </row>
    <row r="239" customFormat="false" ht="14.25" hidden="false" customHeight="false" outlineLevel="0" collapsed="false">
      <c r="A239" s="196"/>
      <c r="C239" s="196"/>
      <c r="D239" s="196"/>
    </row>
    <row r="240" customFormat="false" ht="14.25" hidden="false" customHeight="false" outlineLevel="0" collapsed="false">
      <c r="A240" s="196"/>
      <c r="C240" s="196"/>
      <c r="D240" s="196"/>
    </row>
    <row r="241" customFormat="false" ht="14.25" hidden="false" customHeight="false" outlineLevel="0" collapsed="false">
      <c r="A241" s="196"/>
      <c r="C241" s="196"/>
      <c r="D241" s="196"/>
    </row>
    <row r="242" customFormat="false" ht="14.25" hidden="false" customHeight="false" outlineLevel="0" collapsed="false">
      <c r="A242" s="196"/>
      <c r="C242" s="196"/>
      <c r="D242" s="196"/>
    </row>
    <row r="243" customFormat="false" ht="14.25" hidden="false" customHeight="false" outlineLevel="0" collapsed="false">
      <c r="A243" s="196"/>
      <c r="C243" s="196"/>
      <c r="D243" s="196"/>
    </row>
    <row r="244" customFormat="false" ht="14.25" hidden="false" customHeight="false" outlineLevel="0" collapsed="false">
      <c r="A244" s="196"/>
      <c r="C244" s="196"/>
      <c r="D244" s="196"/>
    </row>
    <row r="245" customFormat="false" ht="14.25" hidden="false" customHeight="false" outlineLevel="0" collapsed="false">
      <c r="A245" s="196"/>
      <c r="C245" s="196"/>
      <c r="D245" s="196"/>
    </row>
    <row r="246" customFormat="false" ht="14.25" hidden="false" customHeight="false" outlineLevel="0" collapsed="false">
      <c r="A246" s="196"/>
      <c r="C246" s="196"/>
      <c r="D246" s="196"/>
    </row>
    <row r="247" customFormat="false" ht="14.25" hidden="false" customHeight="false" outlineLevel="0" collapsed="false">
      <c r="A247" s="196"/>
      <c r="C247" s="196"/>
      <c r="D247" s="196"/>
    </row>
    <row r="248" customFormat="false" ht="14.25" hidden="false" customHeight="false" outlineLevel="0" collapsed="false">
      <c r="A248" s="196"/>
      <c r="C248" s="196"/>
      <c r="D248" s="196"/>
    </row>
    <row r="249" customFormat="false" ht="14.25" hidden="false" customHeight="false" outlineLevel="0" collapsed="false">
      <c r="A249" s="196"/>
      <c r="C249" s="196"/>
      <c r="D249" s="196"/>
    </row>
    <row r="250" customFormat="false" ht="14.25" hidden="false" customHeight="false" outlineLevel="0" collapsed="false">
      <c r="A250" s="196"/>
      <c r="C250" s="196"/>
      <c r="D250" s="196"/>
    </row>
    <row r="251" customFormat="false" ht="14.25" hidden="false" customHeight="false" outlineLevel="0" collapsed="false">
      <c r="A251" s="196"/>
      <c r="C251" s="196"/>
      <c r="D251" s="196"/>
    </row>
    <row r="252" customFormat="false" ht="14.25" hidden="false" customHeight="false" outlineLevel="0" collapsed="false">
      <c r="A252" s="196"/>
      <c r="C252" s="196"/>
      <c r="D252" s="196"/>
    </row>
    <row r="253" customFormat="false" ht="14.25" hidden="false" customHeight="false" outlineLevel="0" collapsed="false">
      <c r="A253" s="196"/>
      <c r="C253" s="196"/>
      <c r="D253" s="196"/>
    </row>
    <row r="254" customFormat="false" ht="14.25" hidden="false" customHeight="false" outlineLevel="0" collapsed="false">
      <c r="A254" s="196"/>
      <c r="C254" s="196"/>
      <c r="D254" s="196"/>
    </row>
    <row r="255" customFormat="false" ht="14.25" hidden="false" customHeight="false" outlineLevel="0" collapsed="false">
      <c r="A255" s="196"/>
      <c r="C255" s="196"/>
      <c r="D255" s="196"/>
    </row>
    <row r="256" customFormat="false" ht="14.25" hidden="false" customHeight="false" outlineLevel="0" collapsed="false">
      <c r="A256" s="196"/>
      <c r="C256" s="196"/>
      <c r="D256" s="196"/>
    </row>
    <row r="257" customFormat="false" ht="14.25" hidden="false" customHeight="false" outlineLevel="0" collapsed="false">
      <c r="A257" s="196"/>
      <c r="C257" s="196"/>
      <c r="D257" s="196"/>
    </row>
    <row r="258" customFormat="false" ht="14.25" hidden="false" customHeight="false" outlineLevel="0" collapsed="false">
      <c r="A258" s="196"/>
      <c r="C258" s="196"/>
      <c r="D258" s="196"/>
    </row>
    <row r="259" customFormat="false" ht="14.25" hidden="false" customHeight="false" outlineLevel="0" collapsed="false">
      <c r="A259" s="196"/>
      <c r="C259" s="196"/>
      <c r="D259" s="196"/>
    </row>
    <row r="260" customFormat="false" ht="14.25" hidden="false" customHeight="false" outlineLevel="0" collapsed="false">
      <c r="A260" s="196"/>
      <c r="C260" s="196"/>
      <c r="D260" s="196"/>
    </row>
    <row r="261" customFormat="false" ht="14.25" hidden="false" customHeight="false" outlineLevel="0" collapsed="false">
      <c r="A261" s="196"/>
      <c r="C261" s="196"/>
      <c r="D261" s="196"/>
    </row>
    <row r="262" customFormat="false" ht="14.25" hidden="false" customHeight="false" outlineLevel="0" collapsed="false">
      <c r="A262" s="196"/>
      <c r="C262" s="196"/>
      <c r="D262" s="196"/>
    </row>
    <row r="263" customFormat="false" ht="14.25" hidden="false" customHeight="false" outlineLevel="0" collapsed="false">
      <c r="A263" s="196"/>
      <c r="C263" s="196"/>
      <c r="D263" s="196"/>
    </row>
    <row r="264" customFormat="false" ht="14.25" hidden="false" customHeight="false" outlineLevel="0" collapsed="false">
      <c r="A264" s="196"/>
      <c r="C264" s="196"/>
      <c r="D264" s="196"/>
    </row>
    <row r="265" customFormat="false" ht="14.25" hidden="false" customHeight="false" outlineLevel="0" collapsed="false">
      <c r="A265" s="196"/>
      <c r="C265" s="196"/>
      <c r="D265" s="196"/>
    </row>
    <row r="266" customFormat="false" ht="14.25" hidden="false" customHeight="false" outlineLevel="0" collapsed="false">
      <c r="A266" s="196"/>
      <c r="C266" s="196"/>
      <c r="D266" s="196"/>
    </row>
    <row r="267" customFormat="false" ht="14.25" hidden="false" customHeight="false" outlineLevel="0" collapsed="false">
      <c r="A267" s="196"/>
      <c r="C267" s="196"/>
      <c r="D267" s="196"/>
    </row>
    <row r="268" customFormat="false" ht="14.25" hidden="false" customHeight="false" outlineLevel="0" collapsed="false">
      <c r="A268" s="196"/>
      <c r="C268" s="196"/>
      <c r="D268" s="196"/>
    </row>
    <row r="269" customFormat="false" ht="14.25" hidden="false" customHeight="false" outlineLevel="0" collapsed="false">
      <c r="A269" s="196"/>
      <c r="C269" s="196"/>
      <c r="D269" s="196"/>
    </row>
    <row r="270" customFormat="false" ht="14.25" hidden="false" customHeight="false" outlineLevel="0" collapsed="false">
      <c r="A270" s="196"/>
      <c r="C270" s="196"/>
      <c r="D270" s="196"/>
    </row>
    <row r="271" customFormat="false" ht="14.25" hidden="false" customHeight="false" outlineLevel="0" collapsed="false">
      <c r="A271" s="196"/>
      <c r="C271" s="196"/>
      <c r="D271" s="196"/>
    </row>
    <row r="272" customFormat="false" ht="14.25" hidden="false" customHeight="false" outlineLevel="0" collapsed="false">
      <c r="A272" s="196"/>
      <c r="C272" s="196"/>
      <c r="D272" s="196"/>
    </row>
    <row r="273" customFormat="false" ht="14.25" hidden="false" customHeight="false" outlineLevel="0" collapsed="false">
      <c r="A273" s="196"/>
      <c r="C273" s="196"/>
      <c r="D273" s="196"/>
    </row>
    <row r="274" customFormat="false" ht="14.25" hidden="false" customHeight="false" outlineLevel="0" collapsed="false">
      <c r="A274" s="196"/>
      <c r="C274" s="196"/>
      <c r="D274" s="196"/>
    </row>
    <row r="275" customFormat="false" ht="14.25" hidden="false" customHeight="false" outlineLevel="0" collapsed="false">
      <c r="A275" s="196"/>
      <c r="C275" s="196"/>
      <c r="D275" s="196"/>
    </row>
    <row r="276" customFormat="false" ht="14.25" hidden="false" customHeight="false" outlineLevel="0" collapsed="false">
      <c r="A276" s="196"/>
      <c r="C276" s="196"/>
      <c r="D276" s="196"/>
    </row>
    <row r="277" customFormat="false" ht="14.25" hidden="false" customHeight="false" outlineLevel="0" collapsed="false">
      <c r="A277" s="196"/>
      <c r="C277" s="196"/>
      <c r="D277" s="196"/>
    </row>
    <row r="278" customFormat="false" ht="14.25" hidden="false" customHeight="false" outlineLevel="0" collapsed="false">
      <c r="A278" s="196"/>
      <c r="C278" s="196"/>
      <c r="D278" s="196"/>
    </row>
    <row r="279" customFormat="false" ht="14.25" hidden="false" customHeight="false" outlineLevel="0" collapsed="false">
      <c r="A279" s="196"/>
      <c r="C279" s="196"/>
      <c r="D279" s="196"/>
    </row>
    <row r="280" customFormat="false" ht="14.25" hidden="false" customHeight="false" outlineLevel="0" collapsed="false">
      <c r="A280" s="196"/>
      <c r="C280" s="196"/>
      <c r="D280" s="196"/>
    </row>
    <row r="281" customFormat="false" ht="14.25" hidden="false" customHeight="false" outlineLevel="0" collapsed="false">
      <c r="A281" s="196"/>
      <c r="C281" s="196"/>
      <c r="D281" s="196"/>
    </row>
    <row r="282" customFormat="false" ht="14.25" hidden="false" customHeight="false" outlineLevel="0" collapsed="false">
      <c r="A282" s="196"/>
      <c r="C282" s="196"/>
      <c r="D282" s="196"/>
    </row>
    <row r="283" customFormat="false" ht="14.25" hidden="false" customHeight="false" outlineLevel="0" collapsed="false">
      <c r="A283" s="196"/>
      <c r="C283" s="196"/>
      <c r="D283" s="196"/>
    </row>
    <row r="284" customFormat="false" ht="14.25" hidden="false" customHeight="false" outlineLevel="0" collapsed="false">
      <c r="A284" s="196"/>
      <c r="C284" s="196"/>
      <c r="D284" s="196"/>
    </row>
    <row r="285" customFormat="false" ht="14.25" hidden="false" customHeight="false" outlineLevel="0" collapsed="false">
      <c r="A285" s="196"/>
      <c r="C285" s="196"/>
      <c r="D285" s="196"/>
    </row>
    <row r="286" customFormat="false" ht="14.25" hidden="false" customHeight="false" outlineLevel="0" collapsed="false">
      <c r="A286" s="196"/>
      <c r="C286" s="196"/>
      <c r="D286" s="196"/>
    </row>
    <row r="287" customFormat="false" ht="14.25" hidden="false" customHeight="false" outlineLevel="0" collapsed="false">
      <c r="A287" s="196"/>
      <c r="C287" s="196"/>
      <c r="D287" s="196"/>
    </row>
    <row r="288" customFormat="false" ht="14.25" hidden="false" customHeight="false" outlineLevel="0" collapsed="false">
      <c r="A288" s="196"/>
      <c r="C288" s="196"/>
      <c r="D288" s="196"/>
    </row>
    <row r="289" customFormat="false" ht="14.25" hidden="false" customHeight="false" outlineLevel="0" collapsed="false">
      <c r="A289" s="196"/>
      <c r="C289" s="196"/>
      <c r="D289" s="196"/>
    </row>
    <row r="290" customFormat="false" ht="14.25" hidden="false" customHeight="false" outlineLevel="0" collapsed="false">
      <c r="A290" s="196"/>
      <c r="C290" s="196"/>
      <c r="D290" s="196"/>
    </row>
    <row r="291" customFormat="false" ht="14.25" hidden="false" customHeight="false" outlineLevel="0" collapsed="false">
      <c r="A291" s="196"/>
      <c r="C291" s="196"/>
      <c r="D291" s="196"/>
    </row>
    <row r="292" customFormat="false" ht="14.25" hidden="false" customHeight="false" outlineLevel="0" collapsed="false">
      <c r="A292" s="196"/>
      <c r="C292" s="196"/>
      <c r="D292" s="196"/>
    </row>
    <row r="293" customFormat="false" ht="14.25" hidden="false" customHeight="false" outlineLevel="0" collapsed="false">
      <c r="A293" s="196"/>
      <c r="C293" s="196"/>
      <c r="D293" s="196"/>
    </row>
    <row r="294" customFormat="false" ht="14.25" hidden="false" customHeight="false" outlineLevel="0" collapsed="false">
      <c r="A294" s="196"/>
      <c r="C294" s="196"/>
      <c r="D294" s="196"/>
    </row>
    <row r="295" customFormat="false" ht="14.25" hidden="false" customHeight="false" outlineLevel="0" collapsed="false">
      <c r="A295" s="196"/>
      <c r="C295" s="196"/>
      <c r="D295" s="196"/>
    </row>
    <row r="296" customFormat="false" ht="14.25" hidden="false" customHeight="false" outlineLevel="0" collapsed="false">
      <c r="A296" s="196"/>
      <c r="C296" s="196"/>
      <c r="D296" s="196"/>
    </row>
    <row r="297" customFormat="false" ht="14.25" hidden="false" customHeight="false" outlineLevel="0" collapsed="false">
      <c r="A297" s="196"/>
      <c r="C297" s="196"/>
      <c r="D297" s="196"/>
    </row>
    <row r="298" customFormat="false" ht="14.25" hidden="false" customHeight="false" outlineLevel="0" collapsed="false">
      <c r="A298" s="196"/>
      <c r="C298" s="196"/>
      <c r="D298" s="196"/>
    </row>
    <row r="299" customFormat="false" ht="14.25" hidden="false" customHeight="false" outlineLevel="0" collapsed="false">
      <c r="A299" s="196"/>
      <c r="C299" s="196"/>
      <c r="D299" s="196"/>
    </row>
    <row r="300" customFormat="false" ht="14.25" hidden="false" customHeight="false" outlineLevel="0" collapsed="false">
      <c r="A300" s="196"/>
      <c r="C300" s="196"/>
      <c r="D300" s="196"/>
    </row>
    <row r="301" customFormat="false" ht="14.25" hidden="false" customHeight="false" outlineLevel="0" collapsed="false">
      <c r="A301" s="196"/>
      <c r="C301" s="196"/>
      <c r="D301" s="196"/>
    </row>
    <row r="302" customFormat="false" ht="14.25" hidden="false" customHeight="false" outlineLevel="0" collapsed="false">
      <c r="A302" s="196"/>
      <c r="C302" s="196"/>
      <c r="D302" s="196"/>
    </row>
    <row r="303" customFormat="false" ht="14.25" hidden="false" customHeight="false" outlineLevel="0" collapsed="false">
      <c r="A303" s="196"/>
      <c r="C303" s="196"/>
      <c r="D303" s="196"/>
    </row>
    <row r="304" customFormat="false" ht="14.25" hidden="false" customHeight="false" outlineLevel="0" collapsed="false">
      <c r="A304" s="196"/>
      <c r="C304" s="196"/>
      <c r="D304" s="196"/>
    </row>
    <row r="305" customFormat="false" ht="14.25" hidden="false" customHeight="false" outlineLevel="0" collapsed="false">
      <c r="A305" s="196"/>
      <c r="C305" s="196"/>
      <c r="D305" s="196"/>
    </row>
    <row r="306" customFormat="false" ht="14.25" hidden="false" customHeight="false" outlineLevel="0" collapsed="false">
      <c r="A306" s="196"/>
      <c r="C306" s="196"/>
      <c r="D306" s="196"/>
    </row>
    <row r="307" customFormat="false" ht="14.25" hidden="false" customHeight="false" outlineLevel="0" collapsed="false">
      <c r="A307" s="196"/>
      <c r="C307" s="196"/>
      <c r="D307" s="196"/>
    </row>
    <row r="308" customFormat="false" ht="14.25" hidden="false" customHeight="false" outlineLevel="0" collapsed="false">
      <c r="A308" s="196"/>
      <c r="C308" s="196"/>
      <c r="D308" s="196"/>
    </row>
    <row r="309" customFormat="false" ht="14.25" hidden="false" customHeight="false" outlineLevel="0" collapsed="false">
      <c r="A309" s="196"/>
      <c r="C309" s="196"/>
      <c r="D309" s="196"/>
    </row>
    <row r="310" customFormat="false" ht="14.25" hidden="false" customHeight="false" outlineLevel="0" collapsed="false">
      <c r="A310" s="196"/>
      <c r="C310" s="196"/>
      <c r="D310" s="196"/>
    </row>
    <row r="311" customFormat="false" ht="14.25" hidden="false" customHeight="false" outlineLevel="0" collapsed="false">
      <c r="A311" s="196"/>
      <c r="C311" s="196"/>
      <c r="D311" s="196"/>
    </row>
    <row r="312" customFormat="false" ht="14.25" hidden="false" customHeight="false" outlineLevel="0" collapsed="false">
      <c r="A312" s="196"/>
      <c r="C312" s="196"/>
      <c r="D312" s="196"/>
    </row>
    <row r="313" customFormat="false" ht="14.25" hidden="false" customHeight="false" outlineLevel="0" collapsed="false">
      <c r="A313" s="196"/>
      <c r="C313" s="196"/>
      <c r="D313" s="196"/>
    </row>
    <row r="314" customFormat="false" ht="14.25" hidden="false" customHeight="false" outlineLevel="0" collapsed="false">
      <c r="A314" s="196"/>
      <c r="C314" s="196"/>
      <c r="D314" s="196"/>
    </row>
    <row r="315" customFormat="false" ht="14.25" hidden="false" customHeight="false" outlineLevel="0" collapsed="false">
      <c r="A315" s="196"/>
      <c r="C315" s="196"/>
      <c r="D315" s="196"/>
    </row>
    <row r="316" customFormat="false" ht="14.25" hidden="false" customHeight="false" outlineLevel="0" collapsed="false">
      <c r="A316" s="196"/>
      <c r="C316" s="196"/>
      <c r="D316" s="196"/>
    </row>
    <row r="317" customFormat="false" ht="14.25" hidden="false" customHeight="false" outlineLevel="0" collapsed="false">
      <c r="A317" s="196"/>
      <c r="C317" s="196"/>
      <c r="D317" s="196"/>
    </row>
    <row r="318" customFormat="false" ht="14.25" hidden="false" customHeight="false" outlineLevel="0" collapsed="false">
      <c r="A318" s="196"/>
      <c r="C318" s="196"/>
      <c r="D318" s="196"/>
    </row>
    <row r="319" customFormat="false" ht="14.25" hidden="false" customHeight="false" outlineLevel="0" collapsed="false">
      <c r="A319" s="196"/>
      <c r="C319" s="196"/>
      <c r="D319" s="196"/>
    </row>
    <row r="320" customFormat="false" ht="14.25" hidden="false" customHeight="false" outlineLevel="0" collapsed="false">
      <c r="A320" s="196"/>
      <c r="C320" s="196"/>
      <c r="D320" s="196"/>
    </row>
    <row r="321" customFormat="false" ht="14.25" hidden="false" customHeight="false" outlineLevel="0" collapsed="false">
      <c r="A321" s="196"/>
      <c r="C321" s="196"/>
      <c r="D321" s="196"/>
    </row>
    <row r="322" customFormat="false" ht="14.25" hidden="false" customHeight="false" outlineLevel="0" collapsed="false">
      <c r="A322" s="196"/>
      <c r="C322" s="196"/>
      <c r="D322" s="196"/>
    </row>
    <row r="323" customFormat="false" ht="14.25" hidden="false" customHeight="false" outlineLevel="0" collapsed="false">
      <c r="A323" s="196"/>
      <c r="C323" s="196"/>
      <c r="D323" s="196"/>
    </row>
    <row r="324" customFormat="false" ht="14.25" hidden="false" customHeight="false" outlineLevel="0" collapsed="false">
      <c r="A324" s="196"/>
      <c r="C324" s="196"/>
      <c r="D324" s="196"/>
    </row>
    <row r="325" customFormat="false" ht="14.25" hidden="false" customHeight="false" outlineLevel="0" collapsed="false">
      <c r="A325" s="196"/>
      <c r="C325" s="196"/>
      <c r="D325" s="196"/>
    </row>
    <row r="326" customFormat="false" ht="14.25" hidden="false" customHeight="false" outlineLevel="0" collapsed="false">
      <c r="A326" s="196"/>
      <c r="C326" s="196"/>
      <c r="D326" s="196"/>
    </row>
    <row r="327" customFormat="false" ht="14.25" hidden="false" customHeight="false" outlineLevel="0" collapsed="false">
      <c r="A327" s="196"/>
      <c r="C327" s="196"/>
      <c r="D327" s="196"/>
    </row>
  </sheetData>
  <sheetProtection sheet="true" password="ca9c" objects="true" scenarios="true"/>
  <mergeCells count="5">
    <mergeCell ref="A1:E1"/>
    <mergeCell ref="A2:E2"/>
    <mergeCell ref="A3:E3"/>
    <mergeCell ref="B116:E116"/>
    <mergeCell ref="B118:E118"/>
  </mergeCells>
  <printOptions headings="false" gridLines="false" gridLinesSet="true" horizontalCentered="false" verticalCentered="false"/>
  <pageMargins left="0.398611111111111" right="0.189583333333333" top="1.05277777777778" bottom="1.05277777777778" header="0.7875" footer="0.7875"/>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M29" activeCellId="0" sqref="M29"/>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9"/>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6.33"/>
    <col collapsed="false" customWidth="true" hidden="false" outlineLevel="0" max="5" min="5" style="196" width="43.33"/>
    <col collapsed="false" customWidth="false" hidden="false" outlineLevel="0" max="1024" min="6" style="196" width="9.12"/>
  </cols>
  <sheetData>
    <row r="1" customFormat="false" ht="16.5" hidden="false" customHeight="false" outlineLevel="0" collapsed="false">
      <c r="A1" s="33"/>
      <c r="B1" s="33"/>
      <c r="C1" s="33"/>
      <c r="D1" s="33"/>
      <c r="E1" s="33"/>
    </row>
    <row r="2" customFormat="false" ht="14.25" hidden="false" customHeight="false" outlineLevel="0" collapsed="false">
      <c r="A2" s="197" t="s">
        <v>230</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36" t="s">
        <v>231</v>
      </c>
      <c r="C4" s="42" t="s">
        <v>195</v>
      </c>
      <c r="D4" s="268"/>
      <c r="E4" s="37" t="s">
        <v>232</v>
      </c>
    </row>
    <row r="5" customFormat="false" ht="14.25" hidden="false" customHeight="false" outlineLevel="0" collapsed="false">
      <c r="A5" s="44"/>
      <c r="B5" s="45" t="s">
        <v>55</v>
      </c>
      <c r="C5" s="46"/>
      <c r="D5" s="46"/>
      <c r="E5" s="203" t="s">
        <v>233</v>
      </c>
    </row>
    <row r="6" customFormat="false" ht="14.25" hidden="false" customHeight="false" outlineLevel="0" collapsed="false">
      <c r="A6" s="36" t="n">
        <v>1</v>
      </c>
      <c r="B6" s="48" t="s">
        <v>56</v>
      </c>
      <c r="C6" s="36"/>
      <c r="D6" s="49" t="s">
        <v>57</v>
      </c>
      <c r="E6" s="41" t="s">
        <v>58</v>
      </c>
    </row>
    <row r="7" customFormat="false" ht="14.25" hidden="false" customHeight="false" outlineLevel="0" collapsed="false">
      <c r="A7" s="50"/>
      <c r="B7" s="51"/>
      <c r="C7" s="52"/>
      <c r="D7" s="53"/>
      <c r="E7" s="55" t="s">
        <v>59</v>
      </c>
    </row>
    <row r="8" customFormat="false" ht="14.25" hidden="false" customHeight="false" outlineLevel="0" collapsed="false">
      <c r="A8" s="54" t="s">
        <v>60</v>
      </c>
      <c r="B8" s="55" t="s">
        <v>61</v>
      </c>
      <c r="C8" s="56"/>
      <c r="D8" s="57" t="n">
        <v>1397.5</v>
      </c>
      <c r="E8" s="55" t="s">
        <v>234</v>
      </c>
    </row>
    <row r="9" customFormat="false" ht="14.25" hidden="false" customHeight="false" outlineLevel="0" collapsed="false">
      <c r="A9" s="204"/>
      <c r="B9" s="87"/>
      <c r="C9" s="205"/>
      <c r="D9" s="206"/>
      <c r="E9" s="87" t="s">
        <v>235</v>
      </c>
    </row>
    <row r="10" customFormat="false" ht="14.25" hidden="false" customHeight="false" outlineLevel="0" collapsed="false">
      <c r="A10" s="54" t="s">
        <v>63</v>
      </c>
      <c r="B10" s="55" t="s">
        <v>64</v>
      </c>
      <c r="C10" s="50"/>
      <c r="D10" s="53"/>
      <c r="E10" s="51"/>
    </row>
    <row r="11" customFormat="false" ht="14.25" hidden="false" customHeight="false" outlineLevel="0" collapsed="false">
      <c r="A11" s="54" t="s">
        <v>74</v>
      </c>
      <c r="B11" s="55" t="s">
        <v>236</v>
      </c>
      <c r="C11" s="50"/>
      <c r="D11" s="53" t="n">
        <f aca="false">D8*30%</f>
        <v>419.25</v>
      </c>
      <c r="E11" s="51"/>
    </row>
    <row r="12" customFormat="false" ht="14.25" hidden="false" customHeight="false" outlineLevel="0" collapsed="false">
      <c r="A12" s="207"/>
      <c r="B12" s="208"/>
      <c r="C12" s="209"/>
      <c r="D12" s="210"/>
      <c r="E12" s="208"/>
    </row>
    <row r="13" customFormat="false" ht="14.25" hidden="false" customHeight="false" outlineLevel="0" collapsed="false">
      <c r="A13" s="212"/>
      <c r="B13" s="65"/>
      <c r="C13" s="212"/>
      <c r="D13" s="213"/>
      <c r="E13" s="65"/>
    </row>
    <row r="14" customFormat="false" ht="14.25" hidden="false" customHeight="false" outlineLevel="0" collapsed="false">
      <c r="A14" s="44" t="s">
        <v>65</v>
      </c>
      <c r="B14" s="214" t="s">
        <v>66</v>
      </c>
      <c r="C14" s="215"/>
      <c r="D14" s="216" t="n">
        <f aca="false">D8+D11</f>
        <v>1816.75</v>
      </c>
      <c r="E14" s="217"/>
    </row>
    <row r="15" customFormat="false" ht="14.25" hidden="false" customHeight="false" outlineLevel="0" collapsed="false">
      <c r="A15" s="38"/>
      <c r="B15" s="39"/>
      <c r="C15" s="38"/>
      <c r="D15" s="40"/>
      <c r="E15" s="39"/>
    </row>
    <row r="16" customFormat="false" ht="14.25" hidden="false" customHeight="false" outlineLevel="0" collapsed="false">
      <c r="A16" s="66"/>
      <c r="B16" s="67" t="s">
        <v>67</v>
      </c>
      <c r="C16" s="68"/>
      <c r="D16" s="69"/>
      <c r="E16" s="70"/>
    </row>
    <row r="17" customFormat="false" ht="14.25" hidden="false" customHeight="false" outlineLevel="0" collapsed="false">
      <c r="A17" s="71"/>
      <c r="B17" s="72" t="s">
        <v>68</v>
      </c>
      <c r="C17" s="73" t="s">
        <v>69</v>
      </c>
      <c r="D17" s="74" t="s">
        <v>57</v>
      </c>
      <c r="E17" s="72" t="s">
        <v>58</v>
      </c>
    </row>
    <row r="18" customFormat="false" ht="14.25" hidden="false" customHeight="false" outlineLevel="0" collapsed="false">
      <c r="A18" s="75" t="s">
        <v>60</v>
      </c>
      <c r="B18" s="59" t="s">
        <v>70</v>
      </c>
      <c r="C18" s="76"/>
      <c r="D18" s="61" t="n">
        <f aca="false">((4*22)*4)-(D14*6%)</f>
        <v>242.995</v>
      </c>
      <c r="E18" s="59" t="s">
        <v>71</v>
      </c>
    </row>
    <row r="19" customFormat="false" ht="14.25" hidden="false" customHeight="false" outlineLevel="0" collapsed="false">
      <c r="A19" s="75" t="s">
        <v>63</v>
      </c>
      <c r="B19" s="59" t="s">
        <v>72</v>
      </c>
      <c r="C19" s="76" t="n">
        <v>0</v>
      </c>
      <c r="D19" s="61" t="n">
        <v>460.06</v>
      </c>
      <c r="E19" s="59" t="s">
        <v>237</v>
      </c>
      <c r="G19" s="196" t="n">
        <v>431.9</v>
      </c>
      <c r="H19" s="218"/>
    </row>
    <row r="20" customFormat="false" ht="14.25" hidden="false" customHeight="false" outlineLevel="0" collapsed="false">
      <c r="A20" s="75" t="s">
        <v>74</v>
      </c>
      <c r="B20" s="59" t="s">
        <v>75</v>
      </c>
      <c r="C20" s="76" t="n">
        <v>0</v>
      </c>
      <c r="D20" s="61" t="n">
        <v>43.66</v>
      </c>
      <c r="E20" s="59" t="s">
        <v>203</v>
      </c>
    </row>
    <row r="21" customFormat="false" ht="14.25" hidden="false" customHeight="false" outlineLevel="0" collapsed="false">
      <c r="A21" s="75" t="s">
        <v>76</v>
      </c>
      <c r="B21" s="59" t="s">
        <v>77</v>
      </c>
      <c r="C21" s="76"/>
      <c r="D21" s="61" t="n">
        <v>5</v>
      </c>
      <c r="E21" s="59" t="s">
        <v>204</v>
      </c>
    </row>
    <row r="22" customFormat="false" ht="14.25" hidden="false" customHeight="false" outlineLevel="0" collapsed="false">
      <c r="A22" s="78"/>
      <c r="B22" s="72" t="s">
        <v>78</v>
      </c>
      <c r="C22" s="79" t="n">
        <f aca="false">SUM(C18:C21)</f>
        <v>0</v>
      </c>
      <c r="D22" s="74" t="n">
        <f aca="false">SUM(D18:D21)</f>
        <v>751.715</v>
      </c>
      <c r="E22" s="59"/>
    </row>
    <row r="23" customFormat="false" ht="14.25" hidden="false" customHeight="false" outlineLevel="0" collapsed="false">
      <c r="A23" s="38"/>
      <c r="B23" s="39"/>
      <c r="C23" s="38"/>
      <c r="D23" s="40"/>
      <c r="E23" s="39"/>
    </row>
    <row r="24" customFormat="false" ht="14.25" hidden="false" customHeight="false" outlineLevel="0" collapsed="false">
      <c r="A24" s="66"/>
      <c r="B24" s="67" t="s">
        <v>79</v>
      </c>
      <c r="C24" s="68"/>
      <c r="D24" s="69"/>
      <c r="E24" s="70"/>
    </row>
    <row r="25" customFormat="false" ht="14.25" hidden="false" customHeight="false" outlineLevel="0" collapsed="false">
      <c r="A25" s="71"/>
      <c r="B25" s="72" t="s">
        <v>80</v>
      </c>
      <c r="C25" s="73" t="s">
        <v>69</v>
      </c>
      <c r="D25" s="74" t="s">
        <v>57</v>
      </c>
      <c r="E25" s="72" t="s">
        <v>58</v>
      </c>
    </row>
    <row r="26" customFormat="false" ht="14.25" hidden="false" customHeight="false" outlineLevel="0" collapsed="false">
      <c r="A26" s="75" t="s">
        <v>60</v>
      </c>
      <c r="B26" s="59" t="s">
        <v>81</v>
      </c>
      <c r="C26" s="76" t="n">
        <v>0.2</v>
      </c>
      <c r="D26" s="61" t="n">
        <f aca="false">D14*C26</f>
        <v>363.35</v>
      </c>
      <c r="E26" s="59" t="s">
        <v>82</v>
      </c>
    </row>
    <row r="27" customFormat="false" ht="14.25" hidden="false" customHeight="false" outlineLevel="0" collapsed="false">
      <c r="A27" s="75" t="s">
        <v>63</v>
      </c>
      <c r="B27" s="59" t="s">
        <v>83</v>
      </c>
      <c r="C27" s="76" t="n">
        <v>0.08</v>
      </c>
      <c r="D27" s="61" t="n">
        <f aca="false">D$14*C27</f>
        <v>145.34</v>
      </c>
      <c r="E27" s="59" t="s">
        <v>84</v>
      </c>
    </row>
    <row r="28" customFormat="false" ht="14.25" hidden="false" customHeight="false" outlineLevel="0" collapsed="false">
      <c r="A28" s="75" t="s">
        <v>74</v>
      </c>
      <c r="B28" s="59" t="s">
        <v>85</v>
      </c>
      <c r="C28" s="76" t="n">
        <v>0.025</v>
      </c>
      <c r="D28" s="61" t="n">
        <f aca="false">D$14*C28</f>
        <v>45.41875</v>
      </c>
      <c r="E28" s="59" t="s">
        <v>86</v>
      </c>
    </row>
    <row r="29" customFormat="false" ht="14.25" hidden="false" customHeight="false" outlineLevel="0" collapsed="false">
      <c r="A29" s="75" t="s">
        <v>76</v>
      </c>
      <c r="B29" s="59" t="s">
        <v>87</v>
      </c>
      <c r="C29" s="76" t="n">
        <v>0.01</v>
      </c>
      <c r="D29" s="61" t="n">
        <f aca="false">D$14*C29</f>
        <v>18.1675</v>
      </c>
      <c r="E29" s="59" t="s">
        <v>88</v>
      </c>
    </row>
    <row r="30" customFormat="false" ht="14.25" hidden="false" customHeight="false" outlineLevel="0" collapsed="false">
      <c r="A30" s="75" t="s">
        <v>89</v>
      </c>
      <c r="B30" s="59" t="s">
        <v>90</v>
      </c>
      <c r="C30" s="76" t="n">
        <v>0.025</v>
      </c>
      <c r="D30" s="61" t="n">
        <f aca="false">D$14*C30</f>
        <v>45.41875</v>
      </c>
      <c r="E30" s="59" t="s">
        <v>91</v>
      </c>
    </row>
    <row r="31" customFormat="false" ht="14.25" hidden="false" customHeight="false" outlineLevel="0" collapsed="false">
      <c r="A31" s="75" t="s">
        <v>92</v>
      </c>
      <c r="B31" s="59" t="s">
        <v>93</v>
      </c>
      <c r="C31" s="76" t="n">
        <v>0.002</v>
      </c>
      <c r="D31" s="61" t="n">
        <f aca="false">D$14*C31</f>
        <v>3.6335</v>
      </c>
      <c r="E31" s="59" t="s">
        <v>94</v>
      </c>
    </row>
    <row r="32" customFormat="false" ht="14.25" hidden="false" customHeight="false" outlineLevel="0" collapsed="false">
      <c r="A32" s="75" t="s">
        <v>95</v>
      </c>
      <c r="B32" s="59" t="s">
        <v>96</v>
      </c>
      <c r="C32" s="76" t="n">
        <v>0.006</v>
      </c>
      <c r="D32" s="61" t="n">
        <f aca="false">D$14*C32</f>
        <v>10.9005</v>
      </c>
      <c r="E32" s="59" t="s">
        <v>97</v>
      </c>
    </row>
    <row r="33" customFormat="false" ht="14.25" hidden="false" customHeight="false" outlineLevel="0" collapsed="false">
      <c r="A33" s="80" t="s">
        <v>98</v>
      </c>
      <c r="B33" s="81" t="s">
        <v>99</v>
      </c>
      <c r="C33" s="82" t="n">
        <v>0</v>
      </c>
      <c r="D33" s="83" t="n">
        <f aca="false">D$14*C33</f>
        <v>0</v>
      </c>
      <c r="E33" s="81" t="s">
        <v>100</v>
      </c>
    </row>
    <row r="34" customFormat="false" ht="14.25" hidden="false" customHeight="false" outlineLevel="0" collapsed="false">
      <c r="A34" s="80"/>
      <c r="B34" s="84" t="s">
        <v>101</v>
      </c>
      <c r="C34" s="85" t="n">
        <f aca="false">SUM(C26:C33)</f>
        <v>0.348</v>
      </c>
      <c r="D34" s="86" t="n">
        <f aca="false">SUM(D26:D33)</f>
        <v>632.229</v>
      </c>
      <c r="E34" s="81"/>
    </row>
    <row r="35" customFormat="false" ht="14.25" hidden="false" customHeight="false" outlineLevel="0" collapsed="false">
      <c r="A35" s="38"/>
      <c r="B35" s="39"/>
      <c r="C35" s="38"/>
      <c r="D35" s="40"/>
      <c r="E35" s="39"/>
    </row>
    <row r="36" customFormat="false" ht="14.25" hidden="false" customHeight="false" outlineLevel="0" collapsed="false">
      <c r="A36" s="66"/>
      <c r="B36" s="67" t="s">
        <v>102</v>
      </c>
      <c r="C36" s="68"/>
      <c r="D36" s="69"/>
      <c r="E36" s="70"/>
    </row>
    <row r="37" customFormat="false" ht="14.25" hidden="false" customHeight="false" outlineLevel="0" collapsed="false">
      <c r="A37" s="71"/>
      <c r="B37" s="72"/>
      <c r="C37" s="73" t="s">
        <v>69</v>
      </c>
      <c r="D37" s="74" t="s">
        <v>57</v>
      </c>
      <c r="E37" s="72" t="s">
        <v>58</v>
      </c>
    </row>
    <row r="38" customFormat="false" ht="14.25" hidden="false" customHeight="false" outlineLevel="0" collapsed="false">
      <c r="A38" s="75" t="s">
        <v>60</v>
      </c>
      <c r="B38" s="59" t="s">
        <v>103</v>
      </c>
      <c r="C38" s="76" t="n">
        <v>0.0833</v>
      </c>
      <c r="D38" s="61" t="n">
        <f aca="false">D$14*C38</f>
        <v>151.335275</v>
      </c>
      <c r="E38" s="59" t="s">
        <v>104</v>
      </c>
    </row>
    <row r="39" customFormat="false" ht="14.25" hidden="false" customHeight="false" outlineLevel="0" collapsed="false">
      <c r="A39" s="75" t="s">
        <v>63</v>
      </c>
      <c r="B39" s="87" t="s">
        <v>105</v>
      </c>
      <c r="C39" s="88" t="n">
        <v>0.0833</v>
      </c>
      <c r="D39" s="61" t="n">
        <f aca="false">D$14*C39</f>
        <v>151.335275</v>
      </c>
      <c r="E39" s="89" t="s">
        <v>106</v>
      </c>
    </row>
    <row r="40" customFormat="false" ht="14.25" hidden="false" customHeight="false" outlineLevel="0" collapsed="false">
      <c r="A40" s="75" t="s">
        <v>74</v>
      </c>
      <c r="B40" s="59" t="s">
        <v>107</v>
      </c>
      <c r="C40" s="76" t="n">
        <v>0.0278</v>
      </c>
      <c r="D40" s="61" t="n">
        <f aca="false">D$14*C40</f>
        <v>50.50565</v>
      </c>
      <c r="E40" s="59" t="s">
        <v>108</v>
      </c>
    </row>
    <row r="41" customFormat="false" ht="14.25" hidden="false" customHeight="false" outlineLevel="0" collapsed="false">
      <c r="A41" s="90"/>
      <c r="B41" s="91" t="s">
        <v>109</v>
      </c>
      <c r="C41" s="92" t="n">
        <f aca="false">SUM(C38:C40)</f>
        <v>0.1944</v>
      </c>
      <c r="D41" s="93" t="n">
        <f aca="false">SUM(D38:D40)</f>
        <v>353.1762</v>
      </c>
      <c r="E41" s="51"/>
    </row>
    <row r="42" customFormat="false" ht="14.25" hidden="false" customHeight="false" outlineLevel="0" collapsed="false">
      <c r="A42" s="129"/>
      <c r="B42" s="117"/>
      <c r="C42" s="118"/>
      <c r="D42" s="119"/>
      <c r="E42" s="131" t="s">
        <v>110</v>
      </c>
    </row>
    <row r="43" customFormat="false" ht="14.25" hidden="false" customHeight="false" outlineLevel="0" collapsed="false">
      <c r="A43" s="97" t="s">
        <v>74</v>
      </c>
      <c r="B43" s="98" t="s">
        <v>111</v>
      </c>
      <c r="C43" s="99" t="n">
        <f aca="false">C41*C34</f>
        <v>0.0676512</v>
      </c>
      <c r="D43" s="100" t="n">
        <f aca="false">D$14*C43</f>
        <v>122.9053176</v>
      </c>
      <c r="E43" s="101" t="s">
        <v>112</v>
      </c>
    </row>
    <row r="44" customFormat="false" ht="14.25" hidden="false" customHeight="false" outlineLevel="0" collapsed="false">
      <c r="A44" s="78"/>
      <c r="B44" s="221" t="s">
        <v>113</v>
      </c>
      <c r="C44" s="222" t="n">
        <f aca="false">SUM(C41:C43)</f>
        <v>0.2620512</v>
      </c>
      <c r="D44" s="223" t="n">
        <f aca="false">SUM(D41:D43)</f>
        <v>476.0815176</v>
      </c>
      <c r="E44" s="59"/>
    </row>
    <row r="45" customFormat="false" ht="14.25" hidden="false" customHeight="false" outlineLevel="0" collapsed="false">
      <c r="A45" s="199"/>
      <c r="B45" s="219"/>
      <c r="C45" s="224"/>
      <c r="D45" s="220"/>
      <c r="E45" s="219"/>
    </row>
    <row r="46" customFormat="false" ht="14.25" hidden="false" customHeight="false" outlineLevel="0" collapsed="false">
      <c r="A46" s="107"/>
      <c r="B46" s="108" t="s">
        <v>114</v>
      </c>
      <c r="C46" s="109"/>
      <c r="D46" s="110"/>
      <c r="E46" s="111"/>
    </row>
    <row r="47" customFormat="false" ht="14.25" hidden="false" customHeight="false" outlineLevel="0" collapsed="false">
      <c r="A47" s="112"/>
      <c r="B47" s="113"/>
      <c r="C47" s="114" t="s">
        <v>69</v>
      </c>
      <c r="D47" s="115" t="s">
        <v>57</v>
      </c>
      <c r="E47" s="113" t="s">
        <v>58</v>
      </c>
    </row>
    <row r="48" customFormat="false" ht="14.25" hidden="false" customHeight="false" outlineLevel="0" collapsed="false">
      <c r="A48" s="116" t="s">
        <v>60</v>
      </c>
      <c r="B48" s="117" t="s">
        <v>115</v>
      </c>
      <c r="C48" s="118" t="n">
        <v>0</v>
      </c>
      <c r="D48" s="119" t="n">
        <f aca="false">D$14*C48</f>
        <v>0</v>
      </c>
      <c r="E48" s="117" t="s">
        <v>116</v>
      </c>
    </row>
    <row r="49" customFormat="false" ht="14.25" hidden="false" customHeight="false" outlineLevel="0" collapsed="false">
      <c r="A49" s="120"/>
      <c r="B49" s="121"/>
      <c r="C49" s="122"/>
      <c r="D49" s="123"/>
      <c r="E49" s="121" t="s">
        <v>117</v>
      </c>
    </row>
    <row r="50" customFormat="false" ht="14.25" hidden="false" customHeight="false" outlineLevel="0" collapsed="false">
      <c r="A50" s="124"/>
      <c r="B50" s="98"/>
      <c r="C50" s="99"/>
      <c r="D50" s="100"/>
      <c r="E50" s="98" t="s">
        <v>118</v>
      </c>
    </row>
    <row r="51" customFormat="false" ht="14.25" hidden="false" customHeight="false" outlineLevel="0" collapsed="false">
      <c r="A51" s="125"/>
      <c r="B51" s="126" t="s">
        <v>109</v>
      </c>
      <c r="C51" s="127" t="n">
        <f aca="false">SUM(C48:C50)</f>
        <v>0</v>
      </c>
      <c r="D51" s="128" t="n">
        <f aca="false">SUM(D48:D50)</f>
        <v>0</v>
      </c>
      <c r="E51" s="121"/>
    </row>
    <row r="52" customFormat="false" ht="14.25" hidden="false" customHeight="false" outlineLevel="0" collapsed="false">
      <c r="A52" s="129"/>
      <c r="B52" s="130"/>
      <c r="C52" s="118"/>
      <c r="D52" s="119"/>
      <c r="E52" s="131" t="s">
        <v>110</v>
      </c>
    </row>
    <row r="53" customFormat="false" ht="14.25" hidden="false" customHeight="false" outlineLevel="0" collapsed="false">
      <c r="A53" s="97" t="s">
        <v>63</v>
      </c>
      <c r="B53" s="132" t="s">
        <v>111</v>
      </c>
      <c r="C53" s="99" t="n">
        <f aca="false">C51*C34</f>
        <v>0</v>
      </c>
      <c r="D53" s="100" t="n">
        <f aca="false">D$14*C53</f>
        <v>0</v>
      </c>
      <c r="E53" s="101" t="s">
        <v>212</v>
      </c>
    </row>
    <row r="54" customFormat="false" ht="14.25" hidden="false" customHeight="false" outlineLevel="0" collapsed="false">
      <c r="A54" s="133"/>
      <c r="B54" s="103" t="s">
        <v>119</v>
      </c>
      <c r="C54" s="104" t="n">
        <f aca="false">SUM(C51:C53)</f>
        <v>0</v>
      </c>
      <c r="D54" s="105" t="n">
        <f aca="false">SUM(D51:D53)</f>
        <v>0</v>
      </c>
      <c r="E54" s="81" t="n">
        <v>393.66</v>
      </c>
    </row>
    <row r="55" customFormat="false" ht="14.25" hidden="false" customHeight="false" outlineLevel="0" collapsed="false">
      <c r="A55" s="199"/>
      <c r="B55" s="219"/>
      <c r="C55" s="199"/>
      <c r="D55" s="220"/>
      <c r="E55" s="219"/>
    </row>
    <row r="56" customFormat="false" ht="14.25" hidden="false" customHeight="false" outlineLevel="0" collapsed="false">
      <c r="A56" s="107"/>
      <c r="B56" s="108" t="s">
        <v>120</v>
      </c>
      <c r="C56" s="109"/>
      <c r="D56" s="110"/>
      <c r="E56" s="111"/>
    </row>
    <row r="57" customFormat="false" ht="14.25" hidden="false" customHeight="false" outlineLevel="0" collapsed="false">
      <c r="A57" s="107"/>
      <c r="B57" s="113"/>
      <c r="C57" s="134" t="s">
        <v>69</v>
      </c>
      <c r="D57" s="135" t="s">
        <v>57</v>
      </c>
      <c r="E57" s="136" t="s">
        <v>58</v>
      </c>
    </row>
    <row r="58" customFormat="false" ht="14.25" hidden="false" customHeight="false" outlineLevel="0" collapsed="false">
      <c r="A58" s="129"/>
      <c r="B58" s="117"/>
      <c r="C58" s="116"/>
      <c r="D58" s="137"/>
      <c r="E58" s="138" t="s">
        <v>121</v>
      </c>
    </row>
    <row r="59" customFormat="false" ht="14.25" hidden="false" customHeight="false" outlineLevel="0" collapsed="false">
      <c r="A59" s="139" t="s">
        <v>60</v>
      </c>
      <c r="B59" s="121" t="s">
        <v>122</v>
      </c>
      <c r="C59" s="122" t="n">
        <f aca="false">5%*8.33%</f>
        <v>0.004165</v>
      </c>
      <c r="D59" s="140" t="n">
        <f aca="false">D$14*C59</f>
        <v>7.56676375</v>
      </c>
      <c r="E59" s="138" t="s">
        <v>123</v>
      </c>
    </row>
    <row r="60" customFormat="false" ht="14.25" hidden="false" customHeight="false" outlineLevel="0" collapsed="false">
      <c r="A60" s="97"/>
      <c r="B60" s="98"/>
      <c r="C60" s="99"/>
      <c r="D60" s="141"/>
      <c r="E60" s="101" t="s">
        <v>124</v>
      </c>
    </row>
    <row r="61" customFormat="false" ht="14.25" hidden="false" customHeight="false" outlineLevel="0" collapsed="false">
      <c r="A61" s="120"/>
      <c r="B61" s="121"/>
      <c r="C61" s="122"/>
      <c r="D61" s="123"/>
      <c r="E61" s="131" t="s">
        <v>125</v>
      </c>
    </row>
    <row r="62" customFormat="false" ht="14.25" hidden="false" customHeight="false" outlineLevel="0" collapsed="false">
      <c r="A62" s="124" t="s">
        <v>63</v>
      </c>
      <c r="B62" s="98" t="s">
        <v>126</v>
      </c>
      <c r="C62" s="99" t="n">
        <f aca="false">C59*8%</f>
        <v>0.0003332</v>
      </c>
      <c r="D62" s="100" t="n">
        <f aca="false">D$14*C62</f>
        <v>0.6053411</v>
      </c>
      <c r="E62" s="101" t="s">
        <v>127</v>
      </c>
    </row>
    <row r="63" customFormat="false" ht="14.25" hidden="false" customHeight="false" outlineLevel="0" collapsed="false">
      <c r="A63" s="116"/>
      <c r="B63" s="117" t="s">
        <v>128</v>
      </c>
      <c r="C63" s="118"/>
      <c r="D63" s="119"/>
      <c r="E63" s="117" t="s">
        <v>129</v>
      </c>
    </row>
    <row r="64" customFormat="false" ht="14.25" hidden="false" customHeight="false" outlineLevel="0" collapsed="false">
      <c r="A64" s="124" t="s">
        <v>74</v>
      </c>
      <c r="B64" s="98" t="s">
        <v>130</v>
      </c>
      <c r="C64" s="99" t="n">
        <v>0</v>
      </c>
      <c r="D64" s="100" t="n">
        <f aca="false">D$14*C64</f>
        <v>0</v>
      </c>
      <c r="E64" s="98"/>
    </row>
    <row r="65" customFormat="false" ht="14.25" hidden="false" customHeight="false" outlineLevel="0" collapsed="false">
      <c r="A65" s="116"/>
      <c r="B65" s="117"/>
      <c r="C65" s="142"/>
      <c r="D65" s="119"/>
      <c r="E65" s="131" t="s">
        <v>131</v>
      </c>
    </row>
    <row r="66" customFormat="false" ht="14.25" hidden="false" customHeight="false" outlineLevel="0" collapsed="false">
      <c r="A66" s="120" t="s">
        <v>76</v>
      </c>
      <c r="B66" s="121" t="s">
        <v>132</v>
      </c>
      <c r="C66" s="143" t="n">
        <f aca="false">(7/30)/12</f>
        <v>0.0194444444444444</v>
      </c>
      <c r="D66" s="123" t="n">
        <f aca="false">D$14*C66</f>
        <v>35.3256944444444</v>
      </c>
      <c r="E66" s="138" t="s">
        <v>133</v>
      </c>
    </row>
    <row r="67" customFormat="false" ht="14.25" hidden="false" customHeight="false" outlineLevel="0" collapsed="false">
      <c r="A67" s="124"/>
      <c r="B67" s="121"/>
      <c r="C67" s="144"/>
      <c r="D67" s="100"/>
      <c r="E67" s="138" t="s">
        <v>134</v>
      </c>
    </row>
    <row r="68" customFormat="false" ht="14.25" hidden="false" customHeight="false" outlineLevel="0" collapsed="false">
      <c r="A68" s="139" t="s">
        <v>89</v>
      </c>
      <c r="B68" s="117" t="s">
        <v>111</v>
      </c>
      <c r="C68" s="145" t="n">
        <f aca="false">C66*C34</f>
        <v>0.00676666666666667</v>
      </c>
      <c r="D68" s="123" t="n">
        <f aca="false">D$14*C68</f>
        <v>12.2933416666667</v>
      </c>
      <c r="E68" s="117" t="s">
        <v>135</v>
      </c>
    </row>
    <row r="69" customFormat="false" ht="14.25" hidden="false" customHeight="false" outlineLevel="0" collapsed="false">
      <c r="A69" s="139"/>
      <c r="B69" s="98"/>
      <c r="C69" s="145"/>
      <c r="D69" s="146"/>
      <c r="E69" s="98" t="s">
        <v>136</v>
      </c>
    </row>
    <row r="70" customFormat="false" ht="14.25" hidden="false" customHeight="false" outlineLevel="0" collapsed="false">
      <c r="A70" s="116"/>
      <c r="B70" s="117" t="s">
        <v>128</v>
      </c>
      <c r="C70" s="118"/>
      <c r="D70" s="119"/>
      <c r="E70" s="121" t="s">
        <v>129</v>
      </c>
    </row>
    <row r="71" customFormat="false" ht="14.25" hidden="false" customHeight="false" outlineLevel="0" collapsed="false">
      <c r="A71" s="124" t="s">
        <v>92</v>
      </c>
      <c r="B71" s="98" t="s">
        <v>137</v>
      </c>
      <c r="C71" s="99" t="n">
        <v>0</v>
      </c>
      <c r="D71" s="100" t="n">
        <f aca="false">D$14*C71</f>
        <v>0</v>
      </c>
      <c r="E71" s="98"/>
    </row>
    <row r="72" customFormat="false" ht="14.25" hidden="false" customHeight="false" outlineLevel="0" collapsed="false">
      <c r="A72" s="147"/>
      <c r="B72" s="84" t="s">
        <v>138</v>
      </c>
      <c r="C72" s="85" t="n">
        <f aca="false">SUM(C59:C71)</f>
        <v>0.0307093111111111</v>
      </c>
      <c r="D72" s="86" t="n">
        <f aca="false">SUM(D59:D71)</f>
        <v>55.7911409611111</v>
      </c>
      <c r="E72" s="81"/>
    </row>
    <row r="73" customFormat="false" ht="14.25" hidden="false" customHeight="false" outlineLevel="0" collapsed="false">
      <c r="A73" s="199"/>
      <c r="B73" s="219"/>
      <c r="C73" s="224"/>
      <c r="D73" s="220"/>
      <c r="E73" s="219"/>
    </row>
    <row r="74" customFormat="false" ht="14.25" hidden="false" customHeight="false" outlineLevel="0" collapsed="false">
      <c r="A74" s="107"/>
      <c r="B74" s="108" t="s">
        <v>139</v>
      </c>
      <c r="C74" s="109"/>
      <c r="D74" s="110"/>
      <c r="E74" s="111"/>
    </row>
    <row r="75" customFormat="false" ht="14.25" hidden="false" customHeight="false" outlineLevel="0" collapsed="false">
      <c r="A75" s="148"/>
      <c r="B75" s="149"/>
      <c r="C75" s="150" t="s">
        <v>69</v>
      </c>
      <c r="D75" s="135" t="s">
        <v>57</v>
      </c>
      <c r="E75" s="149" t="s">
        <v>58</v>
      </c>
    </row>
    <row r="76" customFormat="false" ht="14.25" hidden="false" customHeight="false" outlineLevel="0" collapsed="false">
      <c r="A76" s="120"/>
      <c r="B76" s="121"/>
      <c r="C76" s="122"/>
      <c r="D76" s="123"/>
      <c r="E76" s="131" t="s">
        <v>125</v>
      </c>
    </row>
    <row r="77" customFormat="false" ht="14.25" hidden="false" customHeight="false" outlineLevel="0" collapsed="false">
      <c r="A77" s="120" t="s">
        <v>60</v>
      </c>
      <c r="B77" s="121" t="s">
        <v>141</v>
      </c>
      <c r="C77" s="122" t="n">
        <f aca="false">(5/30)/12</f>
        <v>0.0138888888888889</v>
      </c>
      <c r="D77" s="123" t="n">
        <f aca="false">D$14*C77</f>
        <v>25.2326388888889</v>
      </c>
      <c r="E77" s="138" t="s">
        <v>142</v>
      </c>
    </row>
    <row r="78" customFormat="false" ht="14.25" hidden="false" customHeight="false" outlineLevel="0" collapsed="false">
      <c r="A78" s="129"/>
      <c r="B78" s="117"/>
      <c r="C78" s="151"/>
      <c r="D78" s="119"/>
      <c r="E78" s="117" t="s">
        <v>143</v>
      </c>
    </row>
    <row r="79" customFormat="false" ht="14.25" hidden="false" customHeight="false" outlineLevel="0" collapsed="false">
      <c r="A79" s="139" t="s">
        <v>63</v>
      </c>
      <c r="B79" s="121" t="s">
        <v>144</v>
      </c>
      <c r="C79" s="145" t="n">
        <v>0</v>
      </c>
      <c r="D79" s="123" t="n">
        <f aca="false">D$14*C79</f>
        <v>0</v>
      </c>
      <c r="E79" s="121" t="s">
        <v>145</v>
      </c>
    </row>
    <row r="80" customFormat="false" ht="14.25" hidden="false" customHeight="false" outlineLevel="0" collapsed="false">
      <c r="A80" s="97"/>
      <c r="B80" s="98"/>
      <c r="C80" s="152"/>
      <c r="D80" s="100"/>
      <c r="E80" s="98" t="s">
        <v>146</v>
      </c>
    </row>
    <row r="81" customFormat="false" ht="14.25" hidden="false" customHeight="false" outlineLevel="0" collapsed="false">
      <c r="A81" s="120"/>
      <c r="B81" s="121"/>
      <c r="C81" s="143"/>
      <c r="D81" s="123"/>
      <c r="E81" s="153" t="s">
        <v>147</v>
      </c>
    </row>
    <row r="82" customFormat="false" ht="14.25" hidden="false" customHeight="false" outlineLevel="0" collapsed="false">
      <c r="A82" s="120" t="s">
        <v>74</v>
      </c>
      <c r="B82" s="121" t="s">
        <v>148</v>
      </c>
      <c r="C82" s="143" t="n">
        <f aca="false">(3/30)/12</f>
        <v>0.00833333333333333</v>
      </c>
      <c r="D82" s="123" t="n">
        <f aca="false">D$14*C82</f>
        <v>15.1395833333333</v>
      </c>
      <c r="E82" s="138" t="s">
        <v>149</v>
      </c>
    </row>
    <row r="83" customFormat="false" ht="14.25" hidden="false" customHeight="false" outlineLevel="0" collapsed="false">
      <c r="A83" s="124"/>
      <c r="B83" s="121"/>
      <c r="C83" s="144"/>
      <c r="D83" s="100"/>
      <c r="E83" s="138" t="s">
        <v>150</v>
      </c>
    </row>
    <row r="84" customFormat="false" ht="14.25" hidden="false" customHeight="false" outlineLevel="0" collapsed="false">
      <c r="A84" s="139" t="s">
        <v>76</v>
      </c>
      <c r="B84" s="117" t="s">
        <v>151</v>
      </c>
      <c r="C84" s="145" t="n">
        <f aca="false">(15/30)/12*0.1</f>
        <v>0.00416666666666667</v>
      </c>
      <c r="D84" s="123" t="n">
        <f aca="false">D$14*C84</f>
        <v>7.56979166666667</v>
      </c>
      <c r="E84" s="117" t="s">
        <v>152</v>
      </c>
    </row>
    <row r="85" customFormat="false" ht="14.25" hidden="false" customHeight="false" outlineLevel="0" collapsed="false">
      <c r="A85" s="139"/>
      <c r="B85" s="98"/>
      <c r="C85" s="145"/>
      <c r="D85" s="146"/>
      <c r="E85" s="98" t="s">
        <v>153</v>
      </c>
    </row>
    <row r="86" customFormat="false" ht="14.25" hidden="false" customHeight="false" outlineLevel="0" collapsed="false">
      <c r="A86" s="147"/>
      <c r="B86" s="84" t="s">
        <v>154</v>
      </c>
      <c r="C86" s="85" t="n">
        <f aca="false">SUM(C76:C85)</f>
        <v>0.0263888888888889</v>
      </c>
      <c r="D86" s="86" t="n">
        <f aca="false">SUM(D76:D85)</f>
        <v>47.9420138888889</v>
      </c>
      <c r="E86" s="81"/>
    </row>
    <row r="87" customFormat="false" ht="14.25" hidden="false" customHeight="false" outlineLevel="0" collapsed="false">
      <c r="A87" s="80" t="s">
        <v>89</v>
      </c>
      <c r="B87" s="81" t="s">
        <v>155</v>
      </c>
      <c r="C87" s="118" t="n">
        <v>0</v>
      </c>
      <c r="D87" s="123" t="n">
        <f aca="false">D14*C87</f>
        <v>0</v>
      </c>
      <c r="E87" s="117" t="s">
        <v>156</v>
      </c>
    </row>
    <row r="88" customFormat="false" ht="14.25" hidden="false" customHeight="false" outlineLevel="0" collapsed="false">
      <c r="A88" s="154"/>
      <c r="B88" s="155" t="s">
        <v>157</v>
      </c>
      <c r="C88" s="154"/>
      <c r="D88" s="156" t="n">
        <f aca="false">SUM(D86:D87)</f>
        <v>47.9420138888889</v>
      </c>
      <c r="E88" s="98" t="s">
        <v>158</v>
      </c>
    </row>
    <row r="89" customFormat="false" ht="14.25" hidden="false" customHeight="false" outlineLevel="0" collapsed="false">
      <c r="A89" s="161"/>
      <c r="B89" s="162"/>
      <c r="C89" s="161"/>
      <c r="D89" s="164"/>
      <c r="E89" s="153"/>
    </row>
    <row r="90" customFormat="false" ht="14.25" hidden="false" customHeight="false" outlineLevel="0" collapsed="false">
      <c r="A90" s="80"/>
      <c r="B90" s="84" t="s">
        <v>159</v>
      </c>
      <c r="C90" s="85"/>
      <c r="D90" s="86" t="n">
        <f aca="false">D88+D72+D54+D44+D34+D22+D14</f>
        <v>3780.50867245</v>
      </c>
      <c r="E90" s="81"/>
    </row>
    <row r="91" customFormat="false" ht="14.25" hidden="false" customHeight="false" outlineLevel="0" collapsed="false">
      <c r="A91" s="161"/>
      <c r="B91" s="162"/>
      <c r="C91" s="163"/>
      <c r="D91" s="164"/>
      <c r="E91" s="153"/>
    </row>
    <row r="92" customFormat="false" ht="15" hidden="false" customHeight="false" outlineLevel="0" collapsed="false">
      <c r="A92" s="161"/>
      <c r="B92" s="84" t="s">
        <v>160</v>
      </c>
      <c r="C92" s="85"/>
      <c r="D92" s="165" t="s">
        <v>161</v>
      </c>
      <c r="E92" s="166" t="n">
        <f aca="false">D90*D92</f>
        <v>3780.50867245</v>
      </c>
    </row>
    <row r="93" customFormat="false" ht="14.25" hidden="false" customHeight="false" outlineLevel="0" collapsed="false">
      <c r="A93" s="199"/>
      <c r="B93" s="219"/>
      <c r="C93" s="199"/>
      <c r="D93" s="220"/>
      <c r="E93" s="219"/>
    </row>
    <row r="94" customFormat="false" ht="14.25" hidden="false" customHeight="false" outlineLevel="0" collapsed="false">
      <c r="A94" s="107"/>
      <c r="B94" s="108" t="s">
        <v>162</v>
      </c>
      <c r="C94" s="109"/>
      <c r="D94" s="110"/>
      <c r="E94" s="111"/>
    </row>
    <row r="95" customFormat="false" ht="14.25" hidden="false" customHeight="false" outlineLevel="0" collapsed="false">
      <c r="A95" s="167"/>
      <c r="B95" s="136"/>
      <c r="C95" s="168" t="s">
        <v>69</v>
      </c>
      <c r="D95" s="169" t="s">
        <v>57</v>
      </c>
      <c r="E95" s="149" t="s">
        <v>58</v>
      </c>
    </row>
    <row r="96" customFormat="false" ht="14.25" hidden="false" customHeight="false" outlineLevel="0" collapsed="false">
      <c r="A96" s="124" t="s">
        <v>60</v>
      </c>
      <c r="B96" s="98" t="s">
        <v>163</v>
      </c>
      <c r="C96" s="99" t="n">
        <v>0.13</v>
      </c>
      <c r="D96" s="100" t="n">
        <f aca="false">E92*C96</f>
        <v>491.4661274185</v>
      </c>
      <c r="E96" s="170" t="s">
        <v>164</v>
      </c>
    </row>
    <row r="97" customFormat="false" ht="14.25" hidden="false" customHeight="false" outlineLevel="0" collapsed="false">
      <c r="A97" s="80" t="s">
        <v>63</v>
      </c>
      <c r="B97" s="98" t="s">
        <v>165</v>
      </c>
      <c r="C97" s="99" t="n">
        <v>0.1</v>
      </c>
      <c r="D97" s="83" t="n">
        <f aca="false">(E92+D96)*C97</f>
        <v>427.19747998685</v>
      </c>
      <c r="E97" s="170" t="s">
        <v>166</v>
      </c>
    </row>
    <row r="98" customFormat="false" ht="14.25" hidden="false" customHeight="false" outlineLevel="0" collapsed="false">
      <c r="A98" s="116"/>
      <c r="B98" s="113" t="s">
        <v>167</v>
      </c>
      <c r="C98" s="122"/>
      <c r="D98" s="115" t="n">
        <f aca="false">SUM(D96:D97)</f>
        <v>918.66360740535</v>
      </c>
      <c r="E98" s="171"/>
    </row>
    <row r="99" customFormat="false" ht="14.25" hidden="false" customHeight="false" outlineLevel="0" collapsed="false">
      <c r="A99" s="102" t="s">
        <v>168</v>
      </c>
      <c r="B99" s="172" t="s">
        <v>169</v>
      </c>
      <c r="C99" s="173"/>
      <c r="D99" s="174"/>
      <c r="E99" s="175"/>
    </row>
    <row r="100" customFormat="false" ht="14.25" hidden="false" customHeight="false" outlineLevel="0" collapsed="false">
      <c r="A100" s="161"/>
      <c r="B100" s="162"/>
      <c r="C100" s="176"/>
      <c r="D100" s="164"/>
      <c r="E100" s="177"/>
    </row>
    <row r="101" customFormat="false" ht="14.25" hidden="false" customHeight="false" outlineLevel="0" collapsed="false">
      <c r="A101" s="178"/>
      <c r="B101" s="179" t="s">
        <v>170</v>
      </c>
      <c r="C101" s="180"/>
      <c r="D101" s="169" t="n">
        <f aca="false">(E92+D98)/(1-6.65%)</f>
        <v>5033.92852689379</v>
      </c>
      <c r="E101" s="181"/>
    </row>
    <row r="102" customFormat="false" ht="14.25" hidden="false" customHeight="false" outlineLevel="0" collapsed="false">
      <c r="A102" s="199"/>
      <c r="B102" s="219"/>
      <c r="C102" s="224"/>
      <c r="D102" s="220"/>
      <c r="E102" s="225"/>
    </row>
    <row r="103" customFormat="false" ht="14.25" hidden="false" customHeight="false" outlineLevel="0" collapsed="false">
      <c r="A103" s="107"/>
      <c r="B103" s="108" t="s">
        <v>171</v>
      </c>
      <c r="C103" s="183"/>
      <c r="D103" s="184"/>
      <c r="E103" s="185"/>
    </row>
    <row r="104" customFormat="false" ht="14.25" hidden="false" customHeight="false" outlineLevel="0" collapsed="false">
      <c r="A104" s="167"/>
      <c r="B104" s="136"/>
      <c r="C104" s="168" t="s">
        <v>69</v>
      </c>
      <c r="D104" s="135" t="s">
        <v>57</v>
      </c>
      <c r="E104" s="149" t="s">
        <v>58</v>
      </c>
    </row>
    <row r="105" customFormat="false" ht="14.25" hidden="false" customHeight="false" outlineLevel="0" collapsed="false">
      <c r="A105" s="124" t="s">
        <v>74</v>
      </c>
      <c r="B105" s="98" t="s">
        <v>172</v>
      </c>
      <c r="C105" s="99"/>
      <c r="D105" s="83"/>
      <c r="E105" s="186" t="s">
        <v>173</v>
      </c>
    </row>
    <row r="106" customFormat="false" ht="12.8" hidden="false" customHeight="false" outlineLevel="0" collapsed="false">
      <c r="A106" s="80"/>
      <c r="B106" s="81" t="s">
        <v>174</v>
      </c>
      <c r="C106" s="82" t="n">
        <v>0.0165</v>
      </c>
      <c r="D106" s="83" t="n">
        <f aca="false">$D$101*C106</f>
        <v>83.0598206937475</v>
      </c>
      <c r="E106" s="187" t="s">
        <v>175</v>
      </c>
    </row>
    <row r="107" customFormat="false" ht="12.8" hidden="false" customHeight="false" outlineLevel="0" collapsed="false">
      <c r="A107" s="80"/>
      <c r="B107" s="81" t="s">
        <v>176</v>
      </c>
      <c r="C107" s="82" t="n">
        <v>0.076</v>
      </c>
      <c r="D107" s="83" t="n">
        <f aca="false">$D$101*C107</f>
        <v>382.578568043928</v>
      </c>
      <c r="E107" s="187" t="s">
        <v>175</v>
      </c>
    </row>
    <row r="108" customFormat="false" ht="12.8" hidden="false" customHeight="false" outlineLevel="0" collapsed="false">
      <c r="A108" s="188"/>
      <c r="B108" s="189" t="s">
        <v>177</v>
      </c>
      <c r="C108" s="190" t="n">
        <v>0.03</v>
      </c>
      <c r="D108" s="191" t="n">
        <f aca="false">$D$101*C108</f>
        <v>151.017855806814</v>
      </c>
      <c r="E108" s="192" t="s">
        <v>178</v>
      </c>
    </row>
    <row r="109" customFormat="false" ht="14.25" hidden="false" customHeight="false" outlineLevel="0" collapsed="false">
      <c r="A109" s="80"/>
      <c r="B109" s="81"/>
      <c r="C109" s="82"/>
      <c r="D109" s="83"/>
      <c r="E109" s="121"/>
    </row>
    <row r="110" customFormat="false" ht="14.25" hidden="false" customHeight="false" outlineLevel="0" collapsed="false">
      <c r="A110" s="147"/>
      <c r="B110" s="84" t="s">
        <v>154</v>
      </c>
      <c r="C110" s="85" t="n">
        <f aca="false">SUM(C106:C109)</f>
        <v>0.1225</v>
      </c>
      <c r="D110" s="86" t="n">
        <f aca="false">SUM(D106:D109)</f>
        <v>616.656244544489</v>
      </c>
      <c r="E110" s="98"/>
    </row>
    <row r="111" customFormat="false" ht="14.25" hidden="false" customHeight="false" outlineLevel="0" collapsed="false">
      <c r="A111" s="80"/>
      <c r="B111" s="81"/>
      <c r="C111" s="118"/>
      <c r="D111" s="123"/>
      <c r="E111" s="81"/>
    </row>
    <row r="112" customFormat="false" ht="14.25" hidden="false" customHeight="false" outlineLevel="0" collapsed="false">
      <c r="A112" s="80"/>
      <c r="B112" s="84" t="s">
        <v>179</v>
      </c>
      <c r="C112" s="80"/>
      <c r="D112" s="86" t="n">
        <f aca="false">D110+D101</f>
        <v>5650.58477143828</v>
      </c>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c r="C114" s="80"/>
      <c r="D114" s="86"/>
      <c r="E114" s="81"/>
    </row>
    <row r="115" customFormat="false" ht="14.25" hidden="false" customHeight="false" outlineLevel="0" collapsed="false">
      <c r="A115" s="80"/>
      <c r="B115" s="84" t="s">
        <v>180</v>
      </c>
      <c r="C115" s="80" t="n">
        <v>12</v>
      </c>
      <c r="D115" s="86" t="n">
        <f aca="false">D112*C115</f>
        <v>67807.0172572593</v>
      </c>
      <c r="E115" s="81"/>
    </row>
    <row r="116" customFormat="false" ht="14.25" hidden="false" customHeight="false" outlineLevel="0" collapsed="false">
      <c r="A116" s="188"/>
      <c r="B116" s="226"/>
      <c r="C116" s="188"/>
      <c r="D116" s="227"/>
      <c r="E116" s="189"/>
    </row>
    <row r="117" s="196" customFormat="true" ht="9" hidden="false" customHeight="false" outlineLevel="0" collapsed="false"/>
    <row r="118" s="196" customFormat="true" ht="32.95" hidden="false" customHeight="true" outlineLevel="0" collapsed="false">
      <c r="B118" s="193" t="s">
        <v>181</v>
      </c>
      <c r="C118" s="193"/>
      <c r="D118" s="193"/>
      <c r="E118" s="193"/>
    </row>
    <row r="119" s="196" customFormat="true" ht="12.8" hidden="false" customHeight="false" outlineLevel="0" collapsed="false">
      <c r="B119" s="31"/>
      <c r="C119" s="31"/>
      <c r="D119" s="31"/>
      <c r="E119" s="31"/>
    </row>
    <row r="120" s="196" customFormat="true" ht="36.1" hidden="false" customHeight="false" outlineLevel="0" collapsed="false">
      <c r="B120" s="194" t="s">
        <v>182</v>
      </c>
      <c r="C120" s="194"/>
      <c r="D120" s="194"/>
      <c r="E120" s="194"/>
    </row>
    <row r="121" s="196" customFormat="true" ht="9" hidden="false" customHeight="false" outlineLevel="0" collapsed="false"/>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row r="329" s="196" customFormat="true" ht="9" hidden="false" customHeight="false" outlineLevel="0" collapsed="false"/>
  </sheetData>
  <sheetProtection sheet="true" password="ca9c" objects="true" scenarios="true"/>
  <mergeCells count="5">
    <mergeCell ref="A1:E1"/>
    <mergeCell ref="A2:E2"/>
    <mergeCell ref="A3:E3"/>
    <mergeCell ref="B118:E118"/>
    <mergeCell ref="B120:E120"/>
  </mergeCells>
  <printOptions headings="false" gridLines="false" gridLinesSet="true" horizontalCentered="false" verticalCentered="false"/>
  <pageMargins left="0.196527777777778" right="0.196527777777778" top="0.934722222222222" bottom="0.619444444444445" header="0.669444444444445" footer="0.354166666666667"/>
  <pageSetup paperSize="9" scale="75"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2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7.67"/>
    <col collapsed="false" customWidth="true" hidden="false" outlineLevel="0" max="4" min="4" style="229" width="15.11"/>
    <col collapsed="false" customWidth="true" hidden="false" outlineLevel="0" max="5" min="5" style="196" width="40.56"/>
    <col collapsed="false" customWidth="false" hidden="false" outlineLevel="0" max="6" min="6" style="196" width="9.12"/>
    <col collapsed="false" customWidth="true" hidden="false" outlineLevel="0" max="7" min="7" style="196" width="13.89"/>
    <col collapsed="false" customWidth="false" hidden="false" outlineLevel="0" max="1024" min="8" style="196" width="9.12"/>
  </cols>
  <sheetData>
    <row r="1" customFormat="false" ht="16.5" hidden="false" customHeight="false" outlineLevel="0" collapsed="false">
      <c r="A1" s="33"/>
      <c r="B1" s="33"/>
      <c r="C1" s="33"/>
      <c r="D1" s="33"/>
      <c r="E1" s="33"/>
    </row>
    <row r="2" customFormat="false" ht="14.25" hidden="false" customHeight="false" outlineLevel="0" collapsed="false">
      <c r="A2" s="197" t="s">
        <v>238</v>
      </c>
      <c r="B2" s="197"/>
      <c r="C2" s="197"/>
      <c r="D2" s="197"/>
      <c r="E2" s="197"/>
    </row>
    <row r="3" customFormat="false" ht="31.5" hidden="false" customHeight="true" outlineLevel="0" collapsed="false">
      <c r="A3" s="198" t="s">
        <v>52</v>
      </c>
      <c r="B3" s="198"/>
      <c r="C3" s="198"/>
      <c r="D3" s="198"/>
      <c r="E3" s="198"/>
    </row>
    <row r="4" customFormat="false" ht="14.25" hidden="false" customHeight="false" outlineLevel="0" collapsed="false">
      <c r="A4" s="294"/>
      <c r="B4" s="295" t="s">
        <v>18</v>
      </c>
      <c r="C4" s="200" t="s">
        <v>195</v>
      </c>
      <c r="D4" s="296"/>
      <c r="E4" s="202" t="s">
        <v>184</v>
      </c>
    </row>
    <row r="5" customFormat="false" ht="14.25" hidden="false" customHeight="false" outlineLevel="0" collapsed="false">
      <c r="A5" s="44"/>
      <c r="B5" s="45" t="s">
        <v>55</v>
      </c>
      <c r="C5" s="297"/>
      <c r="D5" s="298"/>
      <c r="E5" s="203" t="s">
        <v>239</v>
      </c>
    </row>
    <row r="6" customFormat="false" ht="14.25" hidden="false" customHeight="false" outlineLevel="0" collapsed="false">
      <c r="A6" s="36" t="n">
        <v>1</v>
      </c>
      <c r="B6" s="48" t="s">
        <v>56</v>
      </c>
      <c r="C6" s="36"/>
      <c r="D6" s="49" t="s">
        <v>57</v>
      </c>
      <c r="E6" s="48" t="s">
        <v>58</v>
      </c>
    </row>
    <row r="7" customFormat="false" ht="14.25" hidden="false" customHeight="false" outlineLevel="0" collapsed="false">
      <c r="A7" s="50"/>
      <c r="B7" s="51"/>
      <c r="C7" s="52"/>
      <c r="D7" s="53"/>
      <c r="E7" s="51"/>
    </row>
    <row r="8" customFormat="false" ht="14.25" hidden="false" customHeight="false" outlineLevel="0" collapsed="false">
      <c r="A8" s="54" t="s">
        <v>60</v>
      </c>
      <c r="B8" s="55" t="s">
        <v>61</v>
      </c>
      <c r="C8" s="56"/>
      <c r="D8" s="57" t="n">
        <v>2263.63</v>
      </c>
      <c r="E8" s="55"/>
    </row>
    <row r="9" customFormat="false" ht="14.25" hidden="false" customHeight="false" outlineLevel="0" collapsed="false">
      <c r="A9" s="204"/>
      <c r="B9" s="87"/>
      <c r="C9" s="205"/>
      <c r="D9" s="206"/>
      <c r="E9" s="87"/>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2263.63</v>
      </c>
      <c r="E13" s="217"/>
    </row>
    <row r="14" customFormat="false" ht="14.25" hidden="false" customHeight="false" outlineLevel="0" collapsed="false">
      <c r="A14" s="38"/>
      <c r="B14" s="39"/>
      <c r="C14" s="38"/>
      <c r="D14" s="40"/>
      <c r="E14" s="39"/>
    </row>
    <row r="15" customFormat="false" ht="15" hidden="false" customHeight="false" outlineLevel="0" collapsed="false">
      <c r="A15" s="66"/>
      <c r="B15" s="67" t="s">
        <v>67</v>
      </c>
      <c r="C15" s="68"/>
      <c r="D15" s="69"/>
      <c r="E15" s="70"/>
      <c r="G15" s="299"/>
    </row>
    <row r="16" customFormat="false" ht="14.25" hidden="false" customHeight="false" outlineLevel="0" collapsed="false">
      <c r="A16" s="71"/>
      <c r="B16" s="72" t="s">
        <v>68</v>
      </c>
      <c r="C16" s="73" t="s">
        <v>69</v>
      </c>
      <c r="D16" s="74" t="s">
        <v>57</v>
      </c>
      <c r="E16" s="72" t="s">
        <v>58</v>
      </c>
      <c r="G16" s="269"/>
    </row>
    <row r="17" customFormat="false" ht="14.25" hidden="false" customHeight="false" outlineLevel="0" collapsed="false">
      <c r="A17" s="75" t="s">
        <v>60</v>
      </c>
      <c r="B17" s="59" t="s">
        <v>70</v>
      </c>
      <c r="C17" s="76"/>
      <c r="D17" s="61" t="n">
        <f aca="false">((4*22)*4)-(D13*6%)</f>
        <v>216.1822</v>
      </c>
      <c r="E17" s="59" t="s">
        <v>71</v>
      </c>
    </row>
    <row r="18" customFormat="false" ht="14.25" hidden="false" customHeight="false" outlineLevel="0" collapsed="false">
      <c r="A18" s="75" t="s">
        <v>63</v>
      </c>
      <c r="B18" s="59" t="s">
        <v>72</v>
      </c>
      <c r="C18" s="76" t="n">
        <v>0</v>
      </c>
      <c r="D18" s="61" t="n">
        <v>460.06</v>
      </c>
      <c r="E18" s="59"/>
      <c r="F18" s="196" t="n">
        <v>437.39</v>
      </c>
      <c r="H18" s="218"/>
    </row>
    <row r="19" customFormat="false" ht="14.25" hidden="false" customHeight="false" outlineLevel="0" collapsed="false">
      <c r="A19" s="75" t="s">
        <v>74</v>
      </c>
      <c r="B19" s="59" t="s">
        <v>240</v>
      </c>
      <c r="C19" s="76"/>
      <c r="D19" s="61" t="n">
        <v>43.66</v>
      </c>
      <c r="E19" s="59"/>
      <c r="H19" s="218"/>
    </row>
    <row r="20" customFormat="false" ht="14.25" hidden="false" customHeight="false" outlineLevel="0" collapsed="false">
      <c r="A20" s="75" t="s">
        <v>76</v>
      </c>
      <c r="B20" s="59" t="s">
        <v>77</v>
      </c>
      <c r="C20" s="76" t="n">
        <v>0</v>
      </c>
      <c r="D20" s="61" t="n">
        <v>5</v>
      </c>
      <c r="E20" s="59"/>
      <c r="I20" s="219"/>
    </row>
    <row r="21" customFormat="false" ht="14.25" hidden="false" customHeight="false" outlineLevel="0" collapsed="false">
      <c r="A21" s="78"/>
      <c r="B21" s="72" t="s">
        <v>78</v>
      </c>
      <c r="C21" s="79" t="n">
        <f aca="false">SUM(C17:C20)</f>
        <v>0</v>
      </c>
      <c r="D21" s="74" t="n">
        <f aca="false">SUM(D17:D20)</f>
        <v>724.9022</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452.726</v>
      </c>
      <c r="E25" s="59" t="s">
        <v>82</v>
      </c>
    </row>
    <row r="26" customFormat="false" ht="14.25" hidden="false" customHeight="false" outlineLevel="0" collapsed="false">
      <c r="A26" s="75" t="s">
        <v>63</v>
      </c>
      <c r="B26" s="59" t="s">
        <v>83</v>
      </c>
      <c r="C26" s="76" t="n">
        <v>0.08</v>
      </c>
      <c r="D26" s="61" t="n">
        <f aca="false">D$13*C26</f>
        <v>181.0904</v>
      </c>
      <c r="E26" s="59" t="s">
        <v>84</v>
      </c>
    </row>
    <row r="27" customFormat="false" ht="14.25" hidden="false" customHeight="false" outlineLevel="0" collapsed="false">
      <c r="A27" s="75" t="s">
        <v>74</v>
      </c>
      <c r="B27" s="59" t="s">
        <v>85</v>
      </c>
      <c r="C27" s="76" t="n">
        <v>0.025</v>
      </c>
      <c r="D27" s="61" t="n">
        <f aca="false">D$13*C27</f>
        <v>56.59075</v>
      </c>
      <c r="E27" s="59" t="s">
        <v>86</v>
      </c>
    </row>
    <row r="28" customFormat="false" ht="14.25" hidden="false" customHeight="false" outlineLevel="0" collapsed="false">
      <c r="A28" s="75" t="s">
        <v>76</v>
      </c>
      <c r="B28" s="59" t="s">
        <v>87</v>
      </c>
      <c r="C28" s="76" t="n">
        <v>0.01</v>
      </c>
      <c r="D28" s="61" t="n">
        <f aca="false">D$13*C28</f>
        <v>22.6363</v>
      </c>
      <c r="E28" s="59" t="s">
        <v>88</v>
      </c>
    </row>
    <row r="29" customFormat="false" ht="14.25" hidden="false" customHeight="false" outlineLevel="0" collapsed="false">
      <c r="A29" s="75" t="s">
        <v>89</v>
      </c>
      <c r="B29" s="59" t="s">
        <v>90</v>
      </c>
      <c r="C29" s="76" t="n">
        <v>0.025</v>
      </c>
      <c r="D29" s="61" t="n">
        <f aca="false">D$13*C29</f>
        <v>56.59075</v>
      </c>
      <c r="E29" s="59" t="s">
        <v>91</v>
      </c>
    </row>
    <row r="30" customFormat="false" ht="14.25" hidden="false" customHeight="false" outlineLevel="0" collapsed="false">
      <c r="A30" s="75" t="s">
        <v>92</v>
      </c>
      <c r="B30" s="59" t="s">
        <v>93</v>
      </c>
      <c r="C30" s="76" t="n">
        <v>0.002</v>
      </c>
      <c r="D30" s="61" t="n">
        <f aca="false">D$13*C30</f>
        <v>4.52726</v>
      </c>
      <c r="E30" s="59" t="s">
        <v>94</v>
      </c>
    </row>
    <row r="31" customFormat="false" ht="14.25" hidden="false" customHeight="false" outlineLevel="0" collapsed="false">
      <c r="A31" s="75" t="s">
        <v>95</v>
      </c>
      <c r="B31" s="59" t="s">
        <v>96</v>
      </c>
      <c r="C31" s="76" t="n">
        <v>0.006</v>
      </c>
      <c r="D31" s="61" t="n">
        <f aca="false">D$13*C31</f>
        <v>13.58178</v>
      </c>
      <c r="E31" s="59" t="s">
        <v>97</v>
      </c>
    </row>
    <row r="32" customFormat="false" ht="14.25" hidden="false" customHeight="false" outlineLevel="0" collapsed="false">
      <c r="A32" s="80" t="s">
        <v>98</v>
      </c>
      <c r="B32" s="81" t="s">
        <v>241</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787.74324</v>
      </c>
      <c r="E33" s="81"/>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188.560379</v>
      </c>
      <c r="E37" s="59" t="s">
        <v>104</v>
      </c>
    </row>
    <row r="38" customFormat="false" ht="14.25" hidden="false" customHeight="false" outlineLevel="0" collapsed="false">
      <c r="A38" s="75" t="s">
        <v>63</v>
      </c>
      <c r="B38" s="87" t="s">
        <v>105</v>
      </c>
      <c r="C38" s="88" t="n">
        <v>0.0833</v>
      </c>
      <c r="D38" s="206" t="n">
        <f aca="false">D$13*C38</f>
        <v>188.560379</v>
      </c>
      <c r="E38" s="89" t="s">
        <v>106</v>
      </c>
    </row>
    <row r="39" customFormat="false" ht="14.25" hidden="false" customHeight="false" outlineLevel="0" collapsed="false">
      <c r="A39" s="75" t="s">
        <v>74</v>
      </c>
      <c r="B39" s="59" t="s">
        <v>107</v>
      </c>
      <c r="C39" s="76" t="n">
        <f aca="false">C38/3</f>
        <v>0.0277666666666667</v>
      </c>
      <c r="D39" s="61" t="n">
        <f aca="false">D$13*C39</f>
        <v>62.8534596666667</v>
      </c>
      <c r="E39" s="59" t="s">
        <v>108</v>
      </c>
    </row>
    <row r="40" customFormat="false" ht="14.25" hidden="false" customHeight="false" outlineLevel="0" collapsed="false">
      <c r="A40" s="90"/>
      <c r="B40" s="91" t="s">
        <v>109</v>
      </c>
      <c r="C40" s="92" t="n">
        <f aca="false">SUM(C37:C39)</f>
        <v>0.194366666666667</v>
      </c>
      <c r="D40" s="93" t="n">
        <f aca="false">SUM(D37:D39)</f>
        <v>439.974217666667</v>
      </c>
      <c r="E40" s="51"/>
    </row>
    <row r="41" customFormat="false" ht="14.25" hidden="false" customHeight="false" outlineLevel="0" collapsed="false">
      <c r="A41" s="129"/>
      <c r="B41" s="117"/>
      <c r="C41" s="118"/>
      <c r="D41" s="119"/>
      <c r="E41" s="131" t="s">
        <v>110</v>
      </c>
    </row>
    <row r="42" customFormat="false" ht="14.25" hidden="false" customHeight="false" outlineLevel="0" collapsed="false">
      <c r="A42" s="97" t="s">
        <v>74</v>
      </c>
      <c r="B42" s="98" t="s">
        <v>111</v>
      </c>
      <c r="C42" s="99" t="n">
        <f aca="false">C40*C33</f>
        <v>0.0676396</v>
      </c>
      <c r="D42" s="100" t="n">
        <f aca="false">D$13*C42</f>
        <v>153.111027748</v>
      </c>
      <c r="E42" s="101" t="s">
        <v>112</v>
      </c>
    </row>
    <row r="43" customFormat="false" ht="14.25" hidden="false" customHeight="false" outlineLevel="0" collapsed="false">
      <c r="A43" s="78"/>
      <c r="B43" s="221" t="s">
        <v>113</v>
      </c>
      <c r="C43" s="88" t="n">
        <f aca="false">SUM(C40:C42)</f>
        <v>0.262006266666667</v>
      </c>
      <c r="D43" s="206" t="n">
        <f aca="false">SUM(D40:D42)</f>
        <v>593.085245414667</v>
      </c>
      <c r="E43" s="300"/>
    </row>
    <row r="44" customFormat="false" ht="14.25" hidden="false" customHeight="false" outlineLevel="0" collapsed="false">
      <c r="A44" s="199"/>
      <c r="B44" s="219"/>
      <c r="C44" s="264"/>
      <c r="D44" s="301"/>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t="s">
        <v>212</v>
      </c>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9.42801895</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0.754241516</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44.0150277777778</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15.3172296666667</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69.5145179104445</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31.4393055555556</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18.8635833333333</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9.43179166666667</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SUM(C76:C84)</f>
        <v>0.0263888888888889</v>
      </c>
      <c r="D85" s="86" t="n">
        <f aca="false">SUM(D76:D84)</f>
        <v>59.7346805555556</v>
      </c>
      <c r="E85" s="81"/>
    </row>
    <row r="86" customFormat="false" ht="14.25" hidden="false" customHeight="false" outlineLevel="0" collapsed="false">
      <c r="A86" s="80" t="s">
        <v>89</v>
      </c>
      <c r="B86" s="81" t="s">
        <v>155</v>
      </c>
      <c r="C86" s="118" t="n">
        <f aca="false">C85*C33</f>
        <v>0.00918333333333333</v>
      </c>
      <c r="D86" s="123" t="n">
        <f aca="false">D$13*C86</f>
        <v>20.7876688333333</v>
      </c>
      <c r="E86" s="117" t="s">
        <v>156</v>
      </c>
    </row>
    <row r="87" customFormat="false" ht="14.25" hidden="false" customHeight="false" outlineLevel="0" collapsed="false">
      <c r="A87" s="154"/>
      <c r="B87" s="155" t="s">
        <v>157</v>
      </c>
      <c r="C87" s="154"/>
      <c r="D87" s="156" t="n">
        <f aca="false">SUM(D85:D86)</f>
        <v>80.5223493888889</v>
      </c>
      <c r="E87" s="98" t="s">
        <v>242</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4519.397552714</v>
      </c>
      <c r="E89" s="81"/>
    </row>
    <row r="90" customFormat="false" ht="14.25" hidden="false" customHeight="false" outlineLevel="0" collapsed="false">
      <c r="A90" s="199"/>
      <c r="B90" s="302"/>
      <c r="C90" s="303"/>
      <c r="D90" s="304"/>
      <c r="E90" s="219"/>
    </row>
    <row r="91" customFormat="false" ht="15" hidden="false" customHeight="false" outlineLevel="0" collapsed="false">
      <c r="A91" s="199"/>
      <c r="B91" s="226" t="s">
        <v>160</v>
      </c>
      <c r="C91" s="238"/>
      <c r="D91" s="240" t="s">
        <v>226</v>
      </c>
      <c r="E91" s="241" t="n">
        <f aca="false">D89*D91</f>
        <v>9038.795105428</v>
      </c>
    </row>
    <row r="92" customFormat="false" ht="14.25" hidden="false" customHeight="false" outlineLevel="0" collapsed="false">
      <c r="A92" s="199"/>
      <c r="B92" s="219"/>
      <c r="C92" s="199"/>
      <c r="D92" s="220"/>
      <c r="E92" s="21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4.25" hidden="false" customHeight="false" outlineLevel="0" collapsed="false">
      <c r="A95" s="124" t="s">
        <v>60</v>
      </c>
      <c r="B95" s="98" t="s">
        <v>163</v>
      </c>
      <c r="C95" s="99" t="n">
        <v>0.13</v>
      </c>
      <c r="D95" s="100" t="n">
        <f aca="false">E91*C95</f>
        <v>1175.04336370564</v>
      </c>
      <c r="E95" s="170" t="s">
        <v>164</v>
      </c>
    </row>
    <row r="96" customFormat="false" ht="14.25" hidden="false" customHeight="false" outlineLevel="0" collapsed="false">
      <c r="A96" s="80" t="s">
        <v>63</v>
      </c>
      <c r="B96" s="98" t="s">
        <v>165</v>
      </c>
      <c r="C96" s="99" t="n">
        <v>0.1</v>
      </c>
      <c r="D96" s="83" t="n">
        <f aca="false">(E91+D95)*C96</f>
        <v>1021.38384691336</v>
      </c>
      <c r="E96" s="170" t="s">
        <v>166</v>
      </c>
    </row>
    <row r="97" customFormat="false" ht="14.25" hidden="false" customHeight="false" outlineLevel="0" collapsed="false">
      <c r="A97" s="112"/>
      <c r="B97" s="113" t="s">
        <v>167</v>
      </c>
      <c r="C97" s="122"/>
      <c r="D97" s="115" t="n">
        <f aca="false">D95+D96</f>
        <v>2196.427210619</v>
      </c>
      <c r="E97" s="171"/>
    </row>
    <row r="98" customFormat="false" ht="14.25" hidden="false" customHeight="false" outlineLevel="0" collapsed="false">
      <c r="A98" s="133"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E91+D97/(1-6.65%)</f>
        <v>11391.6898141789</v>
      </c>
      <c r="E100" s="181"/>
    </row>
    <row r="101" customFormat="false" ht="14.25" hidden="false" customHeight="false" outlineLevel="0" collapsed="false">
      <c r="A101" s="199"/>
      <c r="B101" s="219"/>
      <c r="C101" s="224"/>
      <c r="D101" s="220"/>
      <c r="E101" s="225"/>
    </row>
    <row r="102" customFormat="false" ht="14.25" hidden="false" customHeight="false" outlineLevel="0" collapsed="false">
      <c r="A102" s="107"/>
      <c r="B102" s="108" t="s">
        <v>171</v>
      </c>
      <c r="C102" s="183"/>
      <c r="D102" s="184"/>
      <c r="E102" s="185"/>
    </row>
    <row r="103" customFormat="false" ht="14.25" hidden="false" customHeight="false" outlineLevel="0" collapsed="false">
      <c r="A103" s="167"/>
      <c r="B103" s="136"/>
      <c r="C103" s="168" t="s">
        <v>69</v>
      </c>
      <c r="D103" s="135" t="s">
        <v>57</v>
      </c>
      <c r="E103" s="149" t="s">
        <v>58</v>
      </c>
    </row>
    <row r="104" customFormat="false" ht="14.25" hidden="false" customHeight="false" outlineLevel="0" collapsed="false">
      <c r="A104" s="124" t="s">
        <v>74</v>
      </c>
      <c r="B104" s="98" t="s">
        <v>172</v>
      </c>
      <c r="C104" s="99"/>
      <c r="D104" s="83"/>
      <c r="E104" s="186" t="s">
        <v>173</v>
      </c>
    </row>
    <row r="105" customFormat="false" ht="12.8" hidden="false" customHeight="false" outlineLevel="0" collapsed="false">
      <c r="A105" s="80"/>
      <c r="B105" s="81" t="s">
        <v>174</v>
      </c>
      <c r="C105" s="82" t="n">
        <v>0.0165</v>
      </c>
      <c r="D105" s="83" t="n">
        <f aca="false">$D$100*C105</f>
        <v>187.962881933953</v>
      </c>
      <c r="E105" s="187" t="s">
        <v>175</v>
      </c>
      <c r="G105" s="229"/>
    </row>
    <row r="106" customFormat="false" ht="12.8" hidden="false" customHeight="false" outlineLevel="0" collapsed="false">
      <c r="A106" s="80"/>
      <c r="B106" s="81" t="s">
        <v>176</v>
      </c>
      <c r="C106" s="82" t="n">
        <v>0.076</v>
      </c>
      <c r="D106" s="83" t="n">
        <f aca="false">$D$100*C106</f>
        <v>865.7684258776</v>
      </c>
      <c r="E106" s="187" t="s">
        <v>175</v>
      </c>
    </row>
    <row r="107" customFormat="false" ht="12.8" hidden="false" customHeight="false" outlineLevel="0" collapsed="false">
      <c r="A107" s="188"/>
      <c r="B107" s="189" t="s">
        <v>177</v>
      </c>
      <c r="C107" s="190" t="n">
        <v>0.03</v>
      </c>
      <c r="D107" s="191" t="n">
        <f aca="false">$D$100*C107</f>
        <v>341.750694425368</v>
      </c>
      <c r="E107" s="192" t="s">
        <v>178</v>
      </c>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SUM(C105:C108)</f>
        <v>0.1225</v>
      </c>
      <c r="D109" s="86" t="n">
        <f aca="false">SUM(D105:D108)</f>
        <v>1395.48200223692</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12787.1718164159</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153446.06179699</v>
      </c>
      <c r="E114" s="81"/>
    </row>
    <row r="115" customFormat="false" ht="14.25" hidden="false" customHeight="false" outlineLevel="0" collapsed="false">
      <c r="A115" s="293"/>
      <c r="B115" s="293"/>
      <c r="C115" s="293"/>
      <c r="D115" s="293"/>
      <c r="E115" s="293"/>
    </row>
    <row r="116" s="196" customFormat="true" ht="9" hidden="false" customHeight="false" outlineLevel="0" collapsed="false"/>
    <row r="117" s="196" customFormat="true" ht="9" hidden="false" customHeight="false" outlineLevel="0" collapsed="false"/>
    <row r="118" s="196" customFormat="true" ht="32.95" hidden="false" customHeight="true" outlineLevel="0" collapsed="false">
      <c r="B118" s="193" t="s">
        <v>181</v>
      </c>
      <c r="C118" s="193"/>
      <c r="D118" s="193"/>
      <c r="E118" s="193"/>
    </row>
    <row r="119" s="196" customFormat="true" ht="12.8" hidden="false" customHeight="false" outlineLevel="0" collapsed="false">
      <c r="B119" s="31"/>
      <c r="C119" s="31"/>
      <c r="D119" s="31"/>
      <c r="E119" s="31"/>
    </row>
    <row r="120" s="196" customFormat="true" ht="36.1" hidden="false" customHeight="false" outlineLevel="0" collapsed="false">
      <c r="B120" s="194" t="s">
        <v>182</v>
      </c>
      <c r="C120" s="194"/>
      <c r="D120" s="194"/>
      <c r="E120" s="194"/>
    </row>
    <row r="121" s="196" customFormat="true" ht="14.25" hidden="false" customHeight="false" outlineLevel="0" collapsed="false">
      <c r="D121" s="305"/>
    </row>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sheetData>
  <sheetProtection sheet="true" password="ca9c" objects="true" scenarios="true"/>
  <mergeCells count="5">
    <mergeCell ref="A1:E1"/>
    <mergeCell ref="A2:E2"/>
    <mergeCell ref="A3:E3"/>
    <mergeCell ref="B118:E118"/>
    <mergeCell ref="B120:E120"/>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5.11"/>
    <col collapsed="false" customWidth="true" hidden="false" outlineLevel="0" max="5" min="5" style="196" width="40.56"/>
    <col collapsed="false" customWidth="false" hidden="false" outlineLevel="0" max="7" min="6" style="196" width="9.12"/>
    <col collapsed="false" customWidth="true" hidden="false" outlineLevel="0" max="8" min="8" style="196" width="10.65"/>
    <col collapsed="false" customWidth="false" hidden="false" outlineLevel="0" max="1019" min="9" style="196" width="9.12"/>
    <col collapsed="false" customWidth="true" hidden="false" outlineLevel="0" max="1021" min="1020" style="1" width="11.57"/>
    <col collapsed="false" customWidth="false" hidden="false" outlineLevel="0" max="1024" min="1022" style="1" width="9.12"/>
  </cols>
  <sheetData>
    <row r="1" customFormat="false" ht="16.5" hidden="false" customHeight="false" outlineLevel="0" collapsed="false">
      <c r="A1" s="33"/>
      <c r="B1" s="33"/>
      <c r="C1" s="33"/>
      <c r="D1" s="33"/>
      <c r="E1" s="33"/>
    </row>
    <row r="2" customFormat="false" ht="14.25" hidden="false" customHeight="false" outlineLevel="0" collapsed="false">
      <c r="A2" s="197" t="s">
        <v>243</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42" t="s">
        <v>19</v>
      </c>
      <c r="C4" s="42" t="s">
        <v>195</v>
      </c>
      <c r="D4" s="43"/>
      <c r="E4" s="37" t="s">
        <v>184</v>
      </c>
    </row>
    <row r="5" customFormat="false" ht="14.25" hidden="false" customHeight="false" outlineLevel="0" collapsed="false">
      <c r="A5" s="44"/>
      <c r="B5" s="45" t="s">
        <v>55</v>
      </c>
      <c r="C5" s="46"/>
      <c r="D5" s="46"/>
      <c r="E5" s="203" t="s">
        <v>185</v>
      </c>
    </row>
    <row r="6" customFormat="false" ht="14.25" hidden="false" customHeight="false" outlineLevel="0" collapsed="false">
      <c r="A6" s="36" t="n">
        <v>1</v>
      </c>
      <c r="B6" s="48" t="s">
        <v>56</v>
      </c>
      <c r="C6" s="36"/>
      <c r="D6" s="49" t="s">
        <v>57</v>
      </c>
      <c r="E6" s="48" t="s">
        <v>58</v>
      </c>
    </row>
    <row r="7" customFormat="false" ht="14.25" hidden="false" customHeight="false" outlineLevel="0" collapsed="false">
      <c r="A7" s="50"/>
      <c r="B7" s="51"/>
      <c r="C7" s="52"/>
      <c r="D7" s="53"/>
      <c r="E7" s="51" t="s">
        <v>59</v>
      </c>
    </row>
    <row r="8" customFormat="false" ht="14.25" hidden="false" customHeight="false" outlineLevel="0" collapsed="false">
      <c r="A8" s="54" t="s">
        <v>60</v>
      </c>
      <c r="B8" s="55" t="s">
        <v>61</v>
      </c>
      <c r="C8" s="56"/>
      <c r="D8" s="57" t="n">
        <v>1864.62</v>
      </c>
      <c r="E8" s="55" t="s">
        <v>244</v>
      </c>
    </row>
    <row r="9" customFormat="false" ht="14.25" hidden="false" customHeight="false" outlineLevel="0" collapsed="false">
      <c r="A9" s="204"/>
      <c r="B9" s="87"/>
      <c r="C9" s="205"/>
      <c r="D9" s="206"/>
      <c r="E9" s="87"/>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c r="H11" s="211"/>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1864.62</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14.25" hidden="false" customHeight="false" outlineLevel="0" collapsed="false">
      <c r="A17" s="75" t="s">
        <v>60</v>
      </c>
      <c r="B17" s="59" t="s">
        <v>70</v>
      </c>
      <c r="C17" s="76"/>
      <c r="D17" s="61" t="n">
        <f aca="false">((4*22)*4)-(D13*6%)</f>
        <v>240.1228</v>
      </c>
      <c r="E17" s="59" t="s">
        <v>71</v>
      </c>
    </row>
    <row r="18" customFormat="false" ht="14.25" hidden="false" customHeight="false" outlineLevel="0" collapsed="false">
      <c r="A18" s="75" t="s">
        <v>63</v>
      </c>
      <c r="B18" s="59" t="s">
        <v>72</v>
      </c>
      <c r="C18" s="76" t="n">
        <v>0</v>
      </c>
      <c r="D18" s="61" t="n">
        <v>460.06</v>
      </c>
      <c r="E18" s="59"/>
      <c r="F18" s="196" t="n">
        <v>431.9</v>
      </c>
      <c r="G18" s="218"/>
    </row>
    <row r="19" customFormat="false" ht="14.25" hidden="false" customHeight="false" outlineLevel="0" collapsed="false">
      <c r="A19" s="75" t="s">
        <v>74</v>
      </c>
      <c r="B19" s="59" t="s">
        <v>189</v>
      </c>
      <c r="C19" s="76" t="n">
        <v>0</v>
      </c>
      <c r="D19" s="61" t="n">
        <v>43.66</v>
      </c>
      <c r="E19" s="59"/>
    </row>
    <row r="20" customFormat="false" ht="14.25" hidden="false" customHeight="false" outlineLevel="0" collapsed="false">
      <c r="A20" s="75" t="s">
        <v>76</v>
      </c>
      <c r="B20" s="59" t="s">
        <v>77</v>
      </c>
      <c r="C20" s="76"/>
      <c r="D20" s="61" t="n">
        <v>5</v>
      </c>
      <c r="E20" s="59"/>
    </row>
    <row r="21" customFormat="false" ht="14.25" hidden="false" customHeight="false" outlineLevel="0" collapsed="false">
      <c r="A21" s="78"/>
      <c r="B21" s="72" t="s">
        <v>78</v>
      </c>
      <c r="C21" s="79" t="n">
        <f aca="false">SUM(C17:C20)</f>
        <v>0</v>
      </c>
      <c r="D21" s="74" t="n">
        <f aca="false">SUM(D17:D20)</f>
        <v>748.8428</v>
      </c>
      <c r="E21" s="59"/>
      <c r="G21" s="196" t="n">
        <v>539.88</v>
      </c>
    </row>
    <row r="22" customFormat="false" ht="14.25" hidden="false" customHeight="false" outlineLevel="0" collapsed="false">
      <c r="A22" s="38"/>
      <c r="B22" s="39"/>
      <c r="C22" s="38"/>
      <c r="D22" s="40"/>
      <c r="E22" s="39"/>
      <c r="G22" s="270" t="n">
        <v>0.2</v>
      </c>
    </row>
    <row r="23" customFormat="false" ht="14.25" hidden="false" customHeight="false" outlineLevel="0" collapsed="false">
      <c r="A23" s="66"/>
      <c r="B23" s="67" t="s">
        <v>79</v>
      </c>
      <c r="C23" s="68"/>
      <c r="D23" s="69"/>
      <c r="E23" s="70"/>
      <c r="G23" s="196" t="n">
        <f aca="false">G21*G22</f>
        <v>107.976</v>
      </c>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372.924</v>
      </c>
      <c r="E25" s="59" t="s">
        <v>82</v>
      </c>
    </row>
    <row r="26" customFormat="false" ht="14.25" hidden="false" customHeight="false" outlineLevel="0" collapsed="false">
      <c r="A26" s="75" t="s">
        <v>63</v>
      </c>
      <c r="B26" s="59" t="s">
        <v>83</v>
      </c>
      <c r="C26" s="76" t="n">
        <v>0.08</v>
      </c>
      <c r="D26" s="61" t="n">
        <f aca="false">D$13*C26</f>
        <v>149.1696</v>
      </c>
      <c r="E26" s="59" t="s">
        <v>84</v>
      </c>
    </row>
    <row r="27" customFormat="false" ht="14.25" hidden="false" customHeight="false" outlineLevel="0" collapsed="false">
      <c r="A27" s="75" t="s">
        <v>74</v>
      </c>
      <c r="B27" s="59" t="s">
        <v>85</v>
      </c>
      <c r="C27" s="76" t="n">
        <v>0.025</v>
      </c>
      <c r="D27" s="61" t="n">
        <f aca="false">D$13*C27</f>
        <v>46.6155</v>
      </c>
      <c r="E27" s="59" t="s">
        <v>86</v>
      </c>
    </row>
    <row r="28" customFormat="false" ht="14.25" hidden="false" customHeight="false" outlineLevel="0" collapsed="false">
      <c r="A28" s="75" t="s">
        <v>76</v>
      </c>
      <c r="B28" s="59" t="s">
        <v>87</v>
      </c>
      <c r="C28" s="76" t="n">
        <v>0.01</v>
      </c>
      <c r="D28" s="61" t="n">
        <f aca="false">D$13*C28</f>
        <v>18.6462</v>
      </c>
      <c r="E28" s="59" t="s">
        <v>88</v>
      </c>
    </row>
    <row r="29" customFormat="false" ht="14.25" hidden="false" customHeight="false" outlineLevel="0" collapsed="false">
      <c r="A29" s="75" t="s">
        <v>89</v>
      </c>
      <c r="B29" s="59" t="s">
        <v>90</v>
      </c>
      <c r="C29" s="76" t="n">
        <v>0.025</v>
      </c>
      <c r="D29" s="61" t="n">
        <f aca="false">D$13*C29</f>
        <v>46.6155</v>
      </c>
      <c r="E29" s="59" t="s">
        <v>91</v>
      </c>
    </row>
    <row r="30" customFormat="false" ht="14.25" hidden="false" customHeight="false" outlineLevel="0" collapsed="false">
      <c r="A30" s="75" t="s">
        <v>92</v>
      </c>
      <c r="B30" s="59" t="s">
        <v>93</v>
      </c>
      <c r="C30" s="76" t="n">
        <v>0.002</v>
      </c>
      <c r="D30" s="61" t="n">
        <f aca="false">D$13*C30</f>
        <v>3.72924</v>
      </c>
      <c r="E30" s="59" t="s">
        <v>94</v>
      </c>
    </row>
    <row r="31" customFormat="false" ht="14.25" hidden="false" customHeight="false" outlineLevel="0" collapsed="false">
      <c r="A31" s="75" t="s">
        <v>95</v>
      </c>
      <c r="B31" s="59" t="s">
        <v>96</v>
      </c>
      <c r="C31" s="76" t="n">
        <v>0.006</v>
      </c>
      <c r="D31" s="61" t="n">
        <f aca="false">D$13*C31</f>
        <v>11.18772</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648.88776</v>
      </c>
      <c r="E33" s="81"/>
    </row>
    <row r="34" customFormat="false" ht="14.25" hidden="false" customHeight="false" outlineLevel="0" collapsed="false">
      <c r="A34" s="199"/>
      <c r="B34" s="219"/>
      <c r="C34" s="199"/>
      <c r="D34" s="220"/>
      <c r="E34" s="219"/>
    </row>
    <row r="35" customFormat="false" ht="14.25" hidden="false" customHeight="false" outlineLevel="0" collapsed="false">
      <c r="A35" s="66" t="s">
        <v>245</v>
      </c>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155.322846</v>
      </c>
      <c r="E37" s="59" t="s">
        <v>104</v>
      </c>
    </row>
    <row r="38" customFormat="false" ht="14.25" hidden="false" customHeight="false" outlineLevel="0" collapsed="false">
      <c r="A38" s="75" t="s">
        <v>63</v>
      </c>
      <c r="B38" s="87" t="s">
        <v>105</v>
      </c>
      <c r="C38" s="88" t="n">
        <v>0.0833</v>
      </c>
      <c r="D38" s="206" t="n">
        <f aca="false">D$13*C38</f>
        <v>155.322846</v>
      </c>
      <c r="E38" s="89" t="s">
        <v>106</v>
      </c>
    </row>
    <row r="39" customFormat="false" ht="14.25" hidden="false" customHeight="false" outlineLevel="0" collapsed="false">
      <c r="A39" s="75" t="s">
        <v>74</v>
      </c>
      <c r="B39" s="59" t="s">
        <v>107</v>
      </c>
      <c r="C39" s="76" t="n">
        <v>0.0278</v>
      </c>
      <c r="D39" s="61" t="n">
        <f aca="false">D$13*C39</f>
        <v>51.836436</v>
      </c>
      <c r="E39" s="59" t="s">
        <v>108</v>
      </c>
    </row>
    <row r="40" customFormat="false" ht="14.25" hidden="false" customHeight="false" outlineLevel="0" collapsed="false">
      <c r="A40" s="90"/>
      <c r="B40" s="91" t="s">
        <v>109</v>
      </c>
      <c r="C40" s="92" t="n">
        <f aca="false">SUM(C37:C39)</f>
        <v>0.1944</v>
      </c>
      <c r="D40" s="93" t="n">
        <f aca="false">SUM(D37:D39)</f>
        <v>362.482128</v>
      </c>
      <c r="E40" s="51"/>
    </row>
    <row r="41" customFormat="false" ht="14.25" hidden="false" customHeight="false" outlineLevel="0" collapsed="false">
      <c r="A41" s="129"/>
      <c r="B41" s="117"/>
      <c r="C41" s="118"/>
      <c r="D41" s="119"/>
      <c r="E41" s="131" t="s">
        <v>110</v>
      </c>
    </row>
    <row r="42" customFormat="false" ht="14.25" hidden="false" customHeight="false" outlineLevel="0" collapsed="false">
      <c r="A42" s="97" t="s">
        <v>74</v>
      </c>
      <c r="B42" s="98" t="s">
        <v>111</v>
      </c>
      <c r="C42" s="99" t="n">
        <f aca="false">C40*C33</f>
        <v>0.0676512</v>
      </c>
      <c r="D42" s="100" t="n">
        <f aca="false">D$13*C42</f>
        <v>126.143780544</v>
      </c>
      <c r="E42" s="101" t="s">
        <v>112</v>
      </c>
    </row>
    <row r="43" customFormat="false" ht="14.25" hidden="false" customHeight="false" outlineLevel="0" collapsed="false">
      <c r="A43" s="102"/>
      <c r="B43" s="103" t="s">
        <v>113</v>
      </c>
      <c r="C43" s="104" t="n">
        <f aca="false">SUM(C40:C42)</f>
        <v>0.2620512</v>
      </c>
      <c r="D43" s="105" t="n">
        <f aca="false">SUM(D40:D42)</f>
        <v>488.625908544</v>
      </c>
      <c r="E43" s="81"/>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7.7661423</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0.621291384</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36.2565</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12.617262</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57.261195684</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80" t="str">
        <f aca="false">MOTORISTA!A76</f>
        <v>A</v>
      </c>
      <c r="B75" s="81" t="str">
        <f aca="false">MOTORISTA!B76</f>
        <v>AUSÊNCIA POR DOENÇA</v>
      </c>
      <c r="C75" s="82" t="n">
        <f aca="false">(5/30)/12</f>
        <v>0.0138888888888889</v>
      </c>
      <c r="D75" s="83" t="n">
        <f aca="false">D8*C75</f>
        <v>25.8975</v>
      </c>
      <c r="E75" s="81" t="str">
        <f aca="false">MOTORISTA!E75</f>
        <v>Leis 8.036/90 e 9.491/97</v>
      </c>
    </row>
    <row r="76" customFormat="false" ht="14.25" hidden="false" customHeight="false" outlineLevel="0" collapsed="false">
      <c r="A76" s="129"/>
      <c r="B76" s="117"/>
      <c r="C76" s="151"/>
      <c r="D76" s="119"/>
      <c r="E76" s="117" t="s">
        <v>143</v>
      </c>
      <c r="H76" s="150" t="s">
        <v>69</v>
      </c>
    </row>
    <row r="77" customFormat="false" ht="14.25" hidden="false" customHeight="false" outlineLevel="0" collapsed="false">
      <c r="A77" s="139" t="s">
        <v>63</v>
      </c>
      <c r="B77" s="121" t="s">
        <v>144</v>
      </c>
      <c r="C77" s="145" t="n">
        <v>0</v>
      </c>
      <c r="D77" s="123" t="n">
        <f aca="false">D$13*C77</f>
        <v>0</v>
      </c>
      <c r="E77" s="121" t="s">
        <v>145</v>
      </c>
      <c r="H77" s="122"/>
    </row>
    <row r="78" customFormat="false" ht="14.25" hidden="false" customHeight="false" outlineLevel="0" collapsed="false">
      <c r="A78" s="97"/>
      <c r="B78" s="98"/>
      <c r="C78" s="152"/>
      <c r="D78" s="100"/>
      <c r="E78" s="98" t="s">
        <v>146</v>
      </c>
      <c r="H78" s="122" t="n">
        <f aca="false">(5/30)/12</f>
        <v>0.0138888888888889</v>
      </c>
    </row>
    <row r="79" customFormat="false" ht="14.25" hidden="false" customHeight="false" outlineLevel="0" collapsed="false">
      <c r="A79" s="120"/>
      <c r="B79" s="121"/>
      <c r="C79" s="143"/>
      <c r="D79" s="123"/>
      <c r="E79" s="153" t="s">
        <v>147</v>
      </c>
      <c r="H79" s="151"/>
    </row>
    <row r="80" customFormat="false" ht="14.25" hidden="false" customHeight="false" outlineLevel="0" collapsed="false">
      <c r="A80" s="120" t="s">
        <v>74</v>
      </c>
      <c r="B80" s="121" t="s">
        <v>148</v>
      </c>
      <c r="C80" s="143" t="n">
        <f aca="false">(3/30)/12</f>
        <v>0.00833333333333333</v>
      </c>
      <c r="D80" s="123" t="n">
        <f aca="false">D$13*C80</f>
        <v>15.5385</v>
      </c>
      <c r="E80" s="138" t="s">
        <v>149</v>
      </c>
      <c r="H80" s="145" t="n">
        <v>0</v>
      </c>
    </row>
    <row r="81" customFormat="false" ht="14.25" hidden="false" customHeight="false" outlineLevel="0" collapsed="false">
      <c r="A81" s="124"/>
      <c r="B81" s="121"/>
      <c r="C81" s="144"/>
      <c r="D81" s="100"/>
      <c r="E81" s="138" t="s">
        <v>150</v>
      </c>
      <c r="H81" s="152"/>
    </row>
    <row r="82" customFormat="false" ht="14.25" hidden="false" customHeight="false" outlineLevel="0" collapsed="false">
      <c r="A82" s="139" t="s">
        <v>76</v>
      </c>
      <c r="B82" s="117" t="s">
        <v>151</v>
      </c>
      <c r="C82" s="145" t="n">
        <f aca="false">(15/30)/12*0.1</f>
        <v>0.00416666666666667</v>
      </c>
      <c r="D82" s="123" t="n">
        <f aca="false">D$13*C82</f>
        <v>7.76925</v>
      </c>
      <c r="E82" s="117" t="s">
        <v>152</v>
      </c>
      <c r="H82" s="143"/>
    </row>
    <row r="83" customFormat="false" ht="14.25" hidden="false" customHeight="false" outlineLevel="0" collapsed="false">
      <c r="A83" s="139"/>
      <c r="B83" s="98"/>
      <c r="C83" s="145"/>
      <c r="D83" s="146"/>
      <c r="E83" s="98" t="s">
        <v>153</v>
      </c>
      <c r="H83" s="143" t="n">
        <f aca="false">(3/30)/12</f>
        <v>0.00833333333333333</v>
      </c>
    </row>
    <row r="84" customFormat="false" ht="14.25" hidden="false" customHeight="false" outlineLevel="0" collapsed="false">
      <c r="A84" s="147"/>
      <c r="B84" s="84" t="s">
        <v>154</v>
      </c>
      <c r="C84" s="85" t="n">
        <f aca="false">SUM(C75:C83)</f>
        <v>0.0263888888888889</v>
      </c>
      <c r="D84" s="86" t="n">
        <f aca="false">SUM(D75:D83)</f>
        <v>49.20525</v>
      </c>
      <c r="E84" s="81"/>
      <c r="H84" s="144"/>
    </row>
    <row r="85" customFormat="false" ht="14.25" hidden="false" customHeight="false" outlineLevel="0" collapsed="false">
      <c r="A85" s="80" t="s">
        <v>89</v>
      </c>
      <c r="B85" s="81" t="s">
        <v>155</v>
      </c>
      <c r="C85" s="118" t="n">
        <f aca="false">C84*C33</f>
        <v>0.00918333333333333</v>
      </c>
      <c r="D85" s="123" t="n">
        <f aca="false">D$13*C85</f>
        <v>17.123427</v>
      </c>
      <c r="E85" s="117" t="s">
        <v>156</v>
      </c>
      <c r="H85" s="145" t="n">
        <f aca="false">(15/30)/12*0.1</f>
        <v>0.00416666666666667</v>
      </c>
    </row>
    <row r="86" customFormat="false" ht="14.25" hidden="false" customHeight="false" outlineLevel="0" collapsed="false">
      <c r="A86" s="154"/>
      <c r="B86" s="155" t="s">
        <v>157</v>
      </c>
      <c r="C86" s="154"/>
      <c r="D86" s="156" t="n">
        <f aca="false">SUM(D84:D85)</f>
        <v>66.328677</v>
      </c>
      <c r="E86" s="98" t="s">
        <v>158</v>
      </c>
      <c r="H86" s="145"/>
    </row>
    <row r="87" customFormat="false" ht="14.25" hidden="false" customHeight="false" outlineLevel="0" collapsed="false">
      <c r="A87" s="161"/>
      <c r="B87" s="162"/>
      <c r="C87" s="161"/>
      <c r="D87" s="164"/>
      <c r="E87" s="153"/>
      <c r="H87" s="85" t="n">
        <f aca="false">SUM(H78:H86)</f>
        <v>0.0263888888888889</v>
      </c>
    </row>
    <row r="88" customFormat="false" ht="14.25" hidden="false" customHeight="false" outlineLevel="0" collapsed="false">
      <c r="A88" s="80"/>
      <c r="B88" s="84" t="s">
        <v>159</v>
      </c>
      <c r="C88" s="85"/>
      <c r="D88" s="86" t="n">
        <f aca="false">D86+D71+D53+D43+D33+D21+D13</f>
        <v>3874.566341228</v>
      </c>
      <c r="E88" s="81"/>
      <c r="H88" s="118" t="n">
        <f aca="false">H87*H35</f>
        <v>0</v>
      </c>
    </row>
    <row r="89" customFormat="false" ht="14.25" hidden="false" customHeight="false" outlineLevel="0" collapsed="false">
      <c r="A89" s="161"/>
      <c r="B89" s="162"/>
      <c r="C89" s="163"/>
      <c r="D89" s="164"/>
      <c r="E89" s="153"/>
      <c r="H89" s="154"/>
    </row>
    <row r="90" customFormat="false" ht="15" hidden="false" customHeight="false" outlineLevel="0" collapsed="false">
      <c r="A90" s="161"/>
      <c r="B90" s="84" t="s">
        <v>160</v>
      </c>
      <c r="C90" s="85"/>
      <c r="D90" s="165" t="s">
        <v>246</v>
      </c>
      <c r="E90" s="166" t="n">
        <f aca="false">D88*D90</f>
        <v>30996.530729824</v>
      </c>
    </row>
    <row r="91" customFormat="false" ht="14.25" hidden="false" customHeight="false" outlineLevel="0" collapsed="false">
      <c r="A91" s="199"/>
      <c r="B91" s="219"/>
      <c r="C91" s="199"/>
      <c r="D91" s="220"/>
      <c r="E91" s="219"/>
    </row>
    <row r="92" customFormat="false" ht="14.25" hidden="false" customHeight="false" outlineLevel="0" collapsed="false">
      <c r="A92" s="107"/>
      <c r="B92" s="108" t="s">
        <v>162</v>
      </c>
      <c r="C92" s="109"/>
      <c r="D92" s="110"/>
      <c r="E92" s="111"/>
    </row>
    <row r="93" customFormat="false" ht="14.25" hidden="false" customHeight="false" outlineLevel="0" collapsed="false">
      <c r="A93" s="167"/>
      <c r="B93" s="136"/>
      <c r="C93" s="168" t="s">
        <v>69</v>
      </c>
      <c r="D93" s="169" t="s">
        <v>57</v>
      </c>
      <c r="E93" s="149" t="s">
        <v>58</v>
      </c>
    </row>
    <row r="94" customFormat="false" ht="14.25" hidden="false" customHeight="false" outlineLevel="0" collapsed="false">
      <c r="A94" s="124" t="s">
        <v>60</v>
      </c>
      <c r="B94" s="98" t="s">
        <v>163</v>
      </c>
      <c r="C94" s="99" t="n">
        <v>0.13</v>
      </c>
      <c r="D94" s="100" t="n">
        <f aca="false">E90*C94</f>
        <v>4029.54899487712</v>
      </c>
      <c r="E94" s="170" t="s">
        <v>164</v>
      </c>
    </row>
    <row r="95" customFormat="false" ht="14.25" hidden="false" customHeight="false" outlineLevel="0" collapsed="false">
      <c r="A95" s="80" t="s">
        <v>63</v>
      </c>
      <c r="B95" s="98" t="s">
        <v>165</v>
      </c>
      <c r="C95" s="99" t="n">
        <v>0.1</v>
      </c>
      <c r="D95" s="83" t="n">
        <f aca="false">(E90+D94)*C95</f>
        <v>3502.60797247011</v>
      </c>
      <c r="E95" s="170" t="s">
        <v>166</v>
      </c>
    </row>
    <row r="96" customFormat="false" ht="14.25" hidden="false" customHeight="false" outlineLevel="0" collapsed="false">
      <c r="A96" s="116"/>
      <c r="B96" s="113" t="s">
        <v>167</v>
      </c>
      <c r="C96" s="122"/>
      <c r="D96" s="115" t="n">
        <f aca="false">SUM(D94:D95)</f>
        <v>7532.15696734723</v>
      </c>
      <c r="E96" s="171"/>
    </row>
    <row r="97" customFormat="false" ht="14.25" hidden="false" customHeight="false" outlineLevel="0" collapsed="false">
      <c r="A97" s="102" t="s">
        <v>168</v>
      </c>
      <c r="B97" s="172" t="s">
        <v>169</v>
      </c>
      <c r="C97" s="173"/>
      <c r="D97" s="174"/>
      <c r="E97" s="175"/>
    </row>
    <row r="98" customFormat="false" ht="14.25" hidden="false" customHeight="false" outlineLevel="0" collapsed="false">
      <c r="A98" s="161"/>
      <c r="B98" s="162"/>
      <c r="C98" s="176"/>
      <c r="D98" s="164"/>
      <c r="E98" s="177"/>
    </row>
    <row r="99" customFormat="false" ht="14.25" hidden="false" customHeight="false" outlineLevel="0" collapsed="false">
      <c r="A99" s="178"/>
      <c r="B99" s="179" t="s">
        <v>170</v>
      </c>
      <c r="C99" s="180"/>
      <c r="D99" s="169" t="n">
        <f aca="false">(E90+D96)/(1-6.65%)</f>
        <v>41273.3665743666</v>
      </c>
      <c r="E99" s="181"/>
    </row>
    <row r="100" customFormat="false" ht="14.25" hidden="false" customHeight="false" outlineLevel="0" collapsed="false">
      <c r="A100" s="199"/>
      <c r="B100" s="219"/>
      <c r="C100" s="224"/>
      <c r="D100" s="220"/>
      <c r="E100" s="225"/>
    </row>
    <row r="101" customFormat="false" ht="14.25" hidden="false" customHeight="false" outlineLevel="0" collapsed="false">
      <c r="A101" s="107"/>
      <c r="B101" s="108" t="s">
        <v>171</v>
      </c>
      <c r="C101" s="183"/>
      <c r="D101" s="184"/>
      <c r="E101" s="185"/>
    </row>
    <row r="102" customFormat="false" ht="14.25" hidden="false" customHeight="false" outlineLevel="0" collapsed="false">
      <c r="A102" s="167"/>
      <c r="B102" s="136"/>
      <c r="C102" s="168" t="s">
        <v>69</v>
      </c>
      <c r="D102" s="135" t="s">
        <v>57</v>
      </c>
      <c r="E102" s="149" t="s">
        <v>58</v>
      </c>
    </row>
    <row r="103" customFormat="false" ht="14.25" hidden="false" customHeight="false" outlineLevel="0" collapsed="false">
      <c r="A103" s="124" t="s">
        <v>74</v>
      </c>
      <c r="B103" s="98" t="s">
        <v>172</v>
      </c>
      <c r="C103" s="99"/>
      <c r="D103" s="83"/>
      <c r="E103" s="186" t="s">
        <v>173</v>
      </c>
    </row>
    <row r="104" customFormat="false" ht="13.8" hidden="false" customHeight="false" outlineLevel="0" collapsed="false">
      <c r="A104" s="80"/>
      <c r="B104" s="81" t="s">
        <v>174</v>
      </c>
      <c r="C104" s="82" t="n">
        <v>0.0165</v>
      </c>
      <c r="D104" s="83" t="n">
        <f aca="false">$D$99*C104</f>
        <v>681.010548477049</v>
      </c>
      <c r="E104" s="187" t="s">
        <v>175</v>
      </c>
    </row>
    <row r="105" customFormat="false" ht="13.8" hidden="false" customHeight="false" outlineLevel="0" collapsed="false">
      <c r="A105" s="80"/>
      <c r="B105" s="81" t="s">
        <v>176</v>
      </c>
      <c r="C105" s="82" t="n">
        <v>0.076</v>
      </c>
      <c r="D105" s="83" t="n">
        <f aca="false">$D$99*C105</f>
        <v>3136.77585965186</v>
      </c>
      <c r="E105" s="187" t="s">
        <v>175</v>
      </c>
    </row>
    <row r="106" customFormat="false" ht="13.8" hidden="false" customHeight="false" outlineLevel="0" collapsed="false">
      <c r="A106" s="188"/>
      <c r="B106" s="189" t="s">
        <v>177</v>
      </c>
      <c r="C106" s="190" t="n">
        <v>0.03</v>
      </c>
      <c r="D106" s="191" t="n">
        <f aca="false">$D$99*C106</f>
        <v>1238.200997231</v>
      </c>
      <c r="E106" s="192" t="s">
        <v>178</v>
      </c>
    </row>
    <row r="107" customFormat="false" ht="14.25" hidden="false" customHeight="false" outlineLevel="0" collapsed="false">
      <c r="A107" s="80"/>
      <c r="B107" s="81"/>
      <c r="C107" s="82"/>
      <c r="D107" s="83"/>
      <c r="E107" s="121"/>
    </row>
    <row r="108" customFormat="false" ht="14.25" hidden="false" customHeight="false" outlineLevel="0" collapsed="false">
      <c r="A108" s="147"/>
      <c r="B108" s="84" t="s">
        <v>154</v>
      </c>
      <c r="C108" s="85" t="n">
        <f aca="false">SUM(C104:C107)</f>
        <v>0.1225</v>
      </c>
      <c r="D108" s="86" t="n">
        <f aca="false">SUM(D104:D107)</f>
        <v>5055.98740535991</v>
      </c>
      <c r="E108" s="98"/>
    </row>
    <row r="109" customFormat="false" ht="14.25" hidden="false" customHeight="false" outlineLevel="0" collapsed="false">
      <c r="A109" s="80"/>
      <c r="B109" s="81"/>
      <c r="C109" s="118"/>
      <c r="D109" s="123"/>
      <c r="E109" s="81"/>
    </row>
    <row r="110" customFormat="false" ht="14.25" hidden="false" customHeight="false" outlineLevel="0" collapsed="false">
      <c r="A110" s="80"/>
      <c r="B110" s="84" t="s">
        <v>179</v>
      </c>
      <c r="C110" s="80"/>
      <c r="D110" s="86" t="n">
        <f aca="false">D108+D99</f>
        <v>46329.3539797265</v>
      </c>
      <c r="E110" s="81"/>
    </row>
    <row r="111" customFormat="false" ht="14.25" hidden="false" customHeight="false" outlineLevel="0" collapsed="false">
      <c r="A111" s="80"/>
      <c r="B111" s="84"/>
      <c r="C111" s="80"/>
      <c r="D111" s="86"/>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t="s">
        <v>180</v>
      </c>
      <c r="C113" s="80" t="n">
        <v>12</v>
      </c>
      <c r="D113" s="86" t="n">
        <f aca="false">D110*C113</f>
        <v>555952.247756718</v>
      </c>
      <c r="E113" s="81"/>
    </row>
    <row r="114" customFormat="false" ht="14.25" hidden="false" customHeight="false" outlineLevel="0" collapsed="false">
      <c r="A114" s="188"/>
      <c r="B114" s="226"/>
      <c r="C114" s="188"/>
      <c r="D114" s="227"/>
      <c r="E114" s="189"/>
    </row>
    <row r="115" customFormat="false" ht="32.95" hidden="false" customHeight="true" outlineLevel="0" collapsed="false">
      <c r="A115" s="232"/>
      <c r="B115" s="193" t="s">
        <v>181</v>
      </c>
      <c r="C115" s="193"/>
      <c r="D115" s="193"/>
      <c r="E115" s="193"/>
    </row>
    <row r="116" s="196" customFormat="true" ht="12.8" hidden="false" customHeight="false" outlineLevel="0" collapsed="false">
      <c r="B116" s="31"/>
      <c r="C116" s="31"/>
      <c r="D116" s="31"/>
      <c r="E116" s="31"/>
    </row>
    <row r="117" s="196" customFormat="true" ht="36.1" hidden="false" customHeight="false" outlineLevel="0" collapsed="false">
      <c r="B117" s="194" t="s">
        <v>182</v>
      </c>
      <c r="C117" s="194"/>
      <c r="D117" s="194"/>
      <c r="E117" s="194"/>
    </row>
    <row r="118" s="196" customFormat="true" ht="9" hidden="false" customHeight="false" outlineLevel="0" collapsed="false"/>
    <row r="119" s="196" customFormat="true" ht="9" hidden="false" customHeight="false" outlineLevel="0" collapsed="false"/>
    <row r="120" s="196" customFormat="true" ht="9" hidden="false" customHeight="false" outlineLevel="0" collapsed="false"/>
    <row r="121" s="196" customFormat="true" ht="9" hidden="false" customHeight="false" outlineLevel="0" collapsed="false"/>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sheetData>
  <sheetProtection sheet="true" password="ca9c" objects="true" scenarios="true"/>
  <mergeCells count="5">
    <mergeCell ref="A1:E1"/>
    <mergeCell ref="A2:E2"/>
    <mergeCell ref="A3:E3"/>
    <mergeCell ref="B115:E115"/>
    <mergeCell ref="B117:E117"/>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N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7" activeCellId="0" sqref="E7"/>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6.33"/>
    <col collapsed="false" customWidth="true" hidden="false" outlineLevel="0" max="5" min="5" style="196" width="43.33"/>
    <col collapsed="false" customWidth="false" hidden="false" outlineLevel="0" max="1024" min="6" style="196" width="9.12"/>
  </cols>
  <sheetData>
    <row r="1" customFormat="false" ht="16.5" hidden="false" customHeight="false" outlineLevel="0" collapsed="false">
      <c r="A1" s="33"/>
      <c r="B1" s="33"/>
      <c r="C1" s="33"/>
      <c r="D1" s="33"/>
      <c r="E1" s="33"/>
    </row>
    <row r="2" customFormat="false" ht="14.25" hidden="false" customHeight="false" outlineLevel="0" collapsed="false">
      <c r="A2" s="197" t="s">
        <v>247</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36" t="s">
        <v>20</v>
      </c>
      <c r="C4" s="42" t="s">
        <v>195</v>
      </c>
      <c r="D4" s="268"/>
      <c r="E4" s="37" t="s">
        <v>215</v>
      </c>
    </row>
    <row r="5" customFormat="false" ht="14.25" hidden="false" customHeight="false" outlineLevel="0" collapsed="false">
      <c r="A5" s="44"/>
      <c r="B5" s="45" t="s">
        <v>55</v>
      </c>
      <c r="C5" s="46"/>
      <c r="D5" s="46"/>
      <c r="E5" s="41" t="s">
        <v>216</v>
      </c>
    </row>
    <row r="6" customFormat="false" ht="14.25" hidden="false" customHeight="false" outlineLevel="0" collapsed="false">
      <c r="A6" s="36" t="n">
        <v>1</v>
      </c>
      <c r="B6" s="48" t="s">
        <v>56</v>
      </c>
      <c r="C6" s="36"/>
      <c r="D6" s="49" t="s">
        <v>57</v>
      </c>
      <c r="E6" s="41" t="s">
        <v>58</v>
      </c>
    </row>
    <row r="7" customFormat="false" ht="12.8" hidden="false" customHeight="false" outlineLevel="0" collapsed="false">
      <c r="A7" s="50"/>
      <c r="B7" s="51"/>
      <c r="C7" s="52"/>
      <c r="D7" s="53"/>
      <c r="E7" s="51" t="s">
        <v>186</v>
      </c>
    </row>
    <row r="8" customFormat="false" ht="12.8" hidden="false" customHeight="false" outlineLevel="0" collapsed="false">
      <c r="A8" s="54" t="s">
        <v>60</v>
      </c>
      <c r="B8" s="55" t="s">
        <v>61</v>
      </c>
      <c r="C8" s="56"/>
      <c r="D8" s="57" t="n">
        <v>3099.54</v>
      </c>
      <c r="E8" s="55" t="s">
        <v>217</v>
      </c>
    </row>
    <row r="9" customFormat="false" ht="12.8" hidden="false" customHeight="false" outlineLevel="0" collapsed="false">
      <c r="A9" s="204"/>
      <c r="B9" s="87"/>
      <c r="C9" s="205"/>
      <c r="D9" s="206"/>
      <c r="E9" s="87" t="s">
        <v>188</v>
      </c>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3099.54</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27" hidden="false" customHeight="false" outlineLevel="0" collapsed="false">
      <c r="A17" s="75" t="s">
        <v>60</v>
      </c>
      <c r="B17" s="59" t="s">
        <v>193</v>
      </c>
      <c r="C17" s="76"/>
      <c r="D17" s="61" t="n">
        <f aca="false">((2*22)*4)-(D13*6%)</f>
        <v>-9.97239999999999</v>
      </c>
      <c r="E17" s="283" t="s">
        <v>218</v>
      </c>
    </row>
    <row r="18" customFormat="false" ht="14.25" hidden="false" customHeight="false" outlineLevel="0" collapsed="false">
      <c r="A18" s="75" t="s">
        <v>63</v>
      </c>
      <c r="B18" s="59" t="s">
        <v>72</v>
      </c>
      <c r="C18" s="76" t="n">
        <v>0</v>
      </c>
      <c r="D18" s="61" t="n">
        <v>460.06</v>
      </c>
      <c r="E18" s="283"/>
      <c r="H18" s="218"/>
    </row>
    <row r="19" customFormat="false" ht="14.25" hidden="false" customHeight="false" outlineLevel="0" collapsed="false">
      <c r="A19" s="75" t="s">
        <v>74</v>
      </c>
      <c r="B19" s="59" t="s">
        <v>75</v>
      </c>
      <c r="C19" s="76" t="n">
        <v>0</v>
      </c>
      <c r="D19" s="61" t="n">
        <v>43.66</v>
      </c>
      <c r="E19" s="59"/>
    </row>
    <row r="20" customFormat="false" ht="14.25" hidden="false" customHeight="false" outlineLevel="0" collapsed="false">
      <c r="A20" s="75" t="s">
        <v>76</v>
      </c>
      <c r="B20" s="59" t="s">
        <v>77</v>
      </c>
      <c r="C20" s="76"/>
      <c r="D20" s="61" t="n">
        <v>5</v>
      </c>
      <c r="E20" s="59"/>
    </row>
    <row r="21" customFormat="false" ht="14.25" hidden="false" customHeight="false" outlineLevel="0" collapsed="false">
      <c r="A21" s="78"/>
      <c r="B21" s="72" t="s">
        <v>78</v>
      </c>
      <c r="C21" s="79" t="n">
        <f aca="false">SUM(C17:C20)</f>
        <v>0</v>
      </c>
      <c r="D21" s="74" t="n">
        <f aca="false">SUM(D18:D20)</f>
        <v>508.72</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619.908</v>
      </c>
      <c r="E25" s="59" t="s">
        <v>82</v>
      </c>
    </row>
    <row r="26" customFormat="false" ht="14.25" hidden="false" customHeight="false" outlineLevel="0" collapsed="false">
      <c r="A26" s="75" t="s">
        <v>63</v>
      </c>
      <c r="B26" s="59" t="s">
        <v>83</v>
      </c>
      <c r="C26" s="76" t="n">
        <v>0.08</v>
      </c>
      <c r="D26" s="61" t="n">
        <f aca="false">D$13*C26</f>
        <v>247.9632</v>
      </c>
      <c r="E26" s="59" t="s">
        <v>84</v>
      </c>
    </row>
    <row r="27" customFormat="false" ht="14.25" hidden="false" customHeight="false" outlineLevel="0" collapsed="false">
      <c r="A27" s="75" t="s">
        <v>74</v>
      </c>
      <c r="B27" s="59" t="s">
        <v>85</v>
      </c>
      <c r="C27" s="76" t="n">
        <v>0.025</v>
      </c>
      <c r="D27" s="61" t="n">
        <f aca="false">D$13*C27</f>
        <v>77.4885</v>
      </c>
      <c r="E27" s="59" t="s">
        <v>86</v>
      </c>
    </row>
    <row r="28" customFormat="false" ht="14.25" hidden="false" customHeight="false" outlineLevel="0" collapsed="false">
      <c r="A28" s="75" t="s">
        <v>76</v>
      </c>
      <c r="B28" s="59" t="s">
        <v>87</v>
      </c>
      <c r="C28" s="76" t="n">
        <v>0.01</v>
      </c>
      <c r="D28" s="61" t="n">
        <f aca="false">D$13*C28</f>
        <v>30.9954</v>
      </c>
      <c r="E28" s="59" t="s">
        <v>88</v>
      </c>
    </row>
    <row r="29" customFormat="false" ht="14.25" hidden="false" customHeight="false" outlineLevel="0" collapsed="false">
      <c r="A29" s="75" t="s">
        <v>89</v>
      </c>
      <c r="B29" s="59" t="s">
        <v>90</v>
      </c>
      <c r="C29" s="76" t="n">
        <v>0.025</v>
      </c>
      <c r="D29" s="61" t="n">
        <f aca="false">D$13*C29</f>
        <v>77.4885</v>
      </c>
      <c r="E29" s="59" t="s">
        <v>91</v>
      </c>
    </row>
    <row r="30" customFormat="false" ht="14.25" hidden="false" customHeight="false" outlineLevel="0" collapsed="false">
      <c r="A30" s="75" t="s">
        <v>92</v>
      </c>
      <c r="B30" s="59" t="s">
        <v>93</v>
      </c>
      <c r="C30" s="76" t="n">
        <v>0.002</v>
      </c>
      <c r="D30" s="61" t="n">
        <f aca="false">D$13*C30</f>
        <v>6.19908</v>
      </c>
      <c r="E30" s="59" t="s">
        <v>94</v>
      </c>
    </row>
    <row r="31" customFormat="false" ht="14.25" hidden="false" customHeight="false" outlineLevel="0" collapsed="false">
      <c r="A31" s="75" t="s">
        <v>95</v>
      </c>
      <c r="B31" s="59" t="s">
        <v>96</v>
      </c>
      <c r="C31" s="76" t="n">
        <v>0.006</v>
      </c>
      <c r="D31" s="61" t="n">
        <f aca="false">D$13*C31</f>
        <v>18.59724</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1078.63992</v>
      </c>
      <c r="E33" s="81"/>
    </row>
    <row r="34" customFormat="false" ht="14.25" hidden="false" customHeight="false" outlineLevel="0" collapsed="false">
      <c r="A34" s="38" t="s">
        <v>245</v>
      </c>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258.191682</v>
      </c>
      <c r="E37" s="59" t="s">
        <v>104</v>
      </c>
    </row>
    <row r="38" customFormat="false" ht="14.25" hidden="false" customHeight="false" outlineLevel="0" collapsed="false">
      <c r="A38" s="75" t="s">
        <v>63</v>
      </c>
      <c r="B38" s="87" t="s">
        <v>105</v>
      </c>
      <c r="C38" s="88" t="n">
        <v>0.0833</v>
      </c>
      <c r="D38" s="61" t="n">
        <f aca="false">D$13*C38</f>
        <v>258.191682</v>
      </c>
      <c r="E38" s="89" t="s">
        <v>106</v>
      </c>
    </row>
    <row r="39" customFormat="false" ht="14.25" hidden="false" customHeight="false" outlineLevel="0" collapsed="false">
      <c r="A39" s="75" t="s">
        <v>74</v>
      </c>
      <c r="B39" s="59" t="s">
        <v>107</v>
      </c>
      <c r="C39" s="76" t="n">
        <v>0.0278</v>
      </c>
      <c r="D39" s="61" t="n">
        <f aca="false">D$13*C39</f>
        <v>86.167212</v>
      </c>
      <c r="E39" s="59" t="s">
        <v>108</v>
      </c>
    </row>
    <row r="40" customFormat="false" ht="14.25" hidden="false" customHeight="false" outlineLevel="0" collapsed="false">
      <c r="A40" s="90"/>
      <c r="B40" s="91" t="s">
        <v>109</v>
      </c>
      <c r="C40" s="92" t="n">
        <f aca="false">SUM(C37:C39)</f>
        <v>0.1944</v>
      </c>
      <c r="D40" s="93" t="n">
        <f aca="false">SUM(D37:D39)</f>
        <v>602.550576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209.687600448</v>
      </c>
      <c r="E42" s="101" t="s">
        <v>112</v>
      </c>
    </row>
    <row r="43" customFormat="false" ht="14.25" hidden="false" customHeight="false" outlineLevel="0" collapsed="false">
      <c r="A43" s="102"/>
      <c r="B43" s="103" t="s">
        <v>113</v>
      </c>
      <c r="C43" s="104" t="n">
        <f aca="false">SUM(C40:C42)</f>
        <v>0.2620512</v>
      </c>
      <c r="D43" s="105" t="n">
        <f aca="false">SUM(D40:D42)</f>
        <v>812.238176448</v>
      </c>
      <c r="E43" s="81"/>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t="s">
        <v>212</v>
      </c>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12.9095841</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1.032766728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60.2688333333333</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20.973554</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95.1847381613333</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43.0491666666667</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25.8295</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12.91475</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SUM(C75:C84)</f>
        <v>0.0263888888888889</v>
      </c>
      <c r="D85" s="86" t="n">
        <f aca="false">SUM(D75:D84)</f>
        <v>81.7934166666667</v>
      </c>
      <c r="E85" s="81"/>
    </row>
    <row r="86" customFormat="false" ht="14.25" hidden="false" customHeight="false" outlineLevel="0" collapsed="false">
      <c r="A86" s="80" t="s">
        <v>89</v>
      </c>
      <c r="B86" s="81" t="s">
        <v>155</v>
      </c>
      <c r="C86" s="118" t="n">
        <v>0</v>
      </c>
      <c r="D86" s="123" t="n">
        <f aca="false">D$13*C86</f>
        <v>0</v>
      </c>
      <c r="E86" s="117" t="s">
        <v>156</v>
      </c>
    </row>
    <row r="87" customFormat="false" ht="14.25" hidden="false" customHeight="false" outlineLevel="0" collapsed="false">
      <c r="A87" s="154"/>
      <c r="B87" s="155" t="s">
        <v>157</v>
      </c>
      <c r="C87" s="154"/>
      <c r="D87" s="156" t="n">
        <f aca="false">SUM(D85:D86)</f>
        <v>81.7934166666667</v>
      </c>
      <c r="E87" s="98" t="s">
        <v>158</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5676.116251276</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248</v>
      </c>
      <c r="E91" s="166" t="n">
        <f aca="false">D89*D91</f>
        <v>17028.348753828</v>
      </c>
    </row>
    <row r="92" customFormat="false" ht="14.25" hidden="false" customHeight="false" outlineLevel="0" collapsed="false">
      <c r="A92" s="199"/>
      <c r="B92" s="219"/>
      <c r="C92" s="199"/>
      <c r="D92" s="220"/>
      <c r="E92" s="21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4.25" hidden="false" customHeight="false" outlineLevel="0" collapsed="false">
      <c r="A95" s="124" t="s">
        <v>60</v>
      </c>
      <c r="B95" s="98" t="s">
        <v>163</v>
      </c>
      <c r="C95" s="99" t="n">
        <v>0.13</v>
      </c>
      <c r="D95" s="100" t="n">
        <f aca="false">E91*C95</f>
        <v>2213.68533799764</v>
      </c>
      <c r="E95" s="170" t="s">
        <v>164</v>
      </c>
    </row>
    <row r="96" customFormat="false" ht="14.25" hidden="false" customHeight="false" outlineLevel="0" collapsed="false">
      <c r="A96" s="80" t="s">
        <v>63</v>
      </c>
      <c r="B96" s="98" t="s">
        <v>165</v>
      </c>
      <c r="C96" s="99" t="n">
        <v>0.1</v>
      </c>
      <c r="D96" s="83" t="n">
        <f aca="false">(E91+D95)*C96</f>
        <v>1924.20340918256</v>
      </c>
      <c r="E96" s="170" t="s">
        <v>166</v>
      </c>
    </row>
    <row r="97" customFormat="false" ht="14.25" hidden="false" customHeight="false" outlineLevel="0" collapsed="false">
      <c r="A97" s="116"/>
      <c r="B97" s="113" t="s">
        <v>167</v>
      </c>
      <c r="C97" s="122"/>
      <c r="D97" s="115" t="n">
        <f aca="false">SUM(D95:D96)</f>
        <v>4137.8887471802</v>
      </c>
      <c r="E97" s="171"/>
    </row>
    <row r="98" customFormat="false" ht="14.25" hidden="false" customHeight="false" outlineLevel="0" collapsed="false">
      <c r="A98" s="102"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(E91+D97)/(1-6.65%)</f>
        <v>22674.0626684609</v>
      </c>
      <c r="E100" s="181"/>
    </row>
    <row r="101" customFormat="false" ht="14.25" hidden="false" customHeight="false" outlineLevel="0" collapsed="false">
      <c r="A101" s="199"/>
      <c r="B101" s="219"/>
      <c r="C101" s="224"/>
      <c r="D101" s="220"/>
      <c r="E101" s="225"/>
    </row>
    <row r="102" customFormat="false" ht="14.25" hidden="false" customHeight="false" outlineLevel="0" collapsed="false">
      <c r="A102" s="107"/>
      <c r="B102" s="108" t="s">
        <v>171</v>
      </c>
      <c r="C102" s="183"/>
      <c r="D102" s="184"/>
      <c r="E102" s="185"/>
    </row>
    <row r="103" customFormat="false" ht="14.25" hidden="false" customHeight="false" outlineLevel="0" collapsed="false">
      <c r="A103" s="167"/>
      <c r="B103" s="136"/>
      <c r="C103" s="168" t="s">
        <v>69</v>
      </c>
      <c r="D103" s="135" t="s">
        <v>57</v>
      </c>
      <c r="E103" s="149" t="s">
        <v>58</v>
      </c>
    </row>
    <row r="104" customFormat="false" ht="14.25" hidden="false" customHeight="false" outlineLevel="0" collapsed="false">
      <c r="A104" s="124" t="s">
        <v>74</v>
      </c>
      <c r="B104" s="98" t="s">
        <v>172</v>
      </c>
      <c r="C104" s="99"/>
      <c r="D104" s="83"/>
      <c r="E104" s="186" t="s">
        <v>173</v>
      </c>
    </row>
    <row r="105" customFormat="false" ht="12.8" hidden="false" customHeight="false" outlineLevel="0" collapsed="false">
      <c r="A105" s="80"/>
      <c r="B105" s="81" t="s">
        <v>174</v>
      </c>
      <c r="C105" s="82" t="n">
        <v>0.0165</v>
      </c>
      <c r="D105" s="83" t="n">
        <f aca="false">$D$100*C105</f>
        <v>374.122034029604</v>
      </c>
      <c r="E105" s="187" t="s">
        <v>175</v>
      </c>
    </row>
    <row r="106" customFormat="false" ht="12.8" hidden="false" customHeight="false" outlineLevel="0" collapsed="false">
      <c r="A106" s="80"/>
      <c r="B106" s="81" t="s">
        <v>176</v>
      </c>
      <c r="C106" s="82" t="n">
        <v>0.076</v>
      </c>
      <c r="D106" s="83" t="n">
        <f aca="false">$D$100*C106</f>
        <v>1723.22876280303</v>
      </c>
      <c r="E106" s="187" t="s">
        <v>175</v>
      </c>
    </row>
    <row r="107" customFormat="false" ht="12.8" hidden="false" customHeight="false" outlineLevel="0" collapsed="false">
      <c r="A107" s="188"/>
      <c r="B107" s="189" t="s">
        <v>177</v>
      </c>
      <c r="C107" s="190" t="n">
        <v>0.03</v>
      </c>
      <c r="D107" s="191" t="n">
        <f aca="false">$D$100*C107</f>
        <v>680.221880053826</v>
      </c>
      <c r="E107" s="192" t="s">
        <v>178</v>
      </c>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SUM(C105:C108)</f>
        <v>0.1225</v>
      </c>
      <c r="D109" s="86" t="n">
        <f aca="false">SUM(D105:D108)</f>
        <v>2777.57267688645</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25451.6353453473</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305419.624144168</v>
      </c>
      <c r="E114" s="81"/>
    </row>
    <row r="115" customFormat="false" ht="14.25" hidden="false" customHeight="false" outlineLevel="0" collapsed="false">
      <c r="A115" s="188"/>
      <c r="B115" s="226"/>
      <c r="C115" s="188"/>
      <c r="D115" s="227"/>
      <c r="E115" s="189"/>
    </row>
    <row r="116" s="196" customFormat="true" ht="9" hidden="false" customHeight="false" outlineLevel="0" collapsed="false"/>
    <row r="117" s="196" customFormat="true" ht="9" hidden="false" customHeight="false" outlineLevel="0" collapsed="false"/>
    <row r="118" s="196" customFormat="true" ht="32.95" hidden="false" customHeight="true" outlineLevel="0" collapsed="false">
      <c r="B118" s="193" t="s">
        <v>181</v>
      </c>
      <c r="C118" s="193"/>
      <c r="D118" s="193"/>
      <c r="E118" s="193"/>
    </row>
    <row r="119" s="196" customFormat="true" ht="12.8" hidden="false" customHeight="false" outlineLevel="0" collapsed="false">
      <c r="B119" s="31"/>
      <c r="C119" s="31"/>
      <c r="D119" s="31"/>
      <c r="E119" s="31"/>
    </row>
    <row r="120" s="196" customFormat="true" ht="36.1" hidden="false" customHeight="false" outlineLevel="0" collapsed="false">
      <c r="B120" s="194" t="s">
        <v>182</v>
      </c>
      <c r="C120" s="194"/>
      <c r="D120" s="194"/>
      <c r="E120" s="194"/>
    </row>
    <row r="121" s="196" customFormat="true" ht="9" hidden="false" customHeight="false" outlineLevel="0" collapsed="false"/>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sheetData>
  <sheetProtection sheet="true" password="ca9c" objects="true" scenarios="true"/>
  <mergeCells count="5">
    <mergeCell ref="A1:E1"/>
    <mergeCell ref="A2:E2"/>
    <mergeCell ref="A3:E3"/>
    <mergeCell ref="B118:E118"/>
    <mergeCell ref="B120:E1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2" colorId="64" zoomScale="95" zoomScaleNormal="95" zoomScalePageLayoutView="100" workbookViewId="0">
      <selection pane="topLeft" activeCell="I32" activeCellId="0" sqref="I32"/>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118" activeCellId="0" sqref="B118"/>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7.34"/>
    <col collapsed="false" customWidth="true" hidden="false" outlineLevel="0" max="4" min="4" style="229" width="15.11"/>
    <col collapsed="false" customWidth="true" hidden="false" outlineLevel="0" max="5" min="5" style="196" width="40.56"/>
    <col collapsed="false" customWidth="false" hidden="false" outlineLevel="0" max="1024" min="6" style="196" width="9.12"/>
  </cols>
  <sheetData>
    <row r="1" customFormat="false" ht="14.25" hidden="false" customHeight="false" outlineLevel="0" collapsed="false">
      <c r="A1" s="34" t="s">
        <v>196</v>
      </c>
      <c r="B1" s="34"/>
      <c r="C1" s="34"/>
      <c r="D1" s="34"/>
      <c r="E1" s="34"/>
    </row>
    <row r="2" customFormat="false" ht="14.25" hidden="false" customHeight="false" outlineLevel="0" collapsed="false">
      <c r="A2" s="34" t="s">
        <v>249</v>
      </c>
      <c r="B2" s="34"/>
      <c r="C2" s="34"/>
      <c r="D2" s="34"/>
      <c r="E2" s="34"/>
    </row>
    <row r="3" customFormat="false" ht="14.25" hidden="false" customHeight="false" outlineLevel="0" collapsed="false">
      <c r="A3" s="306"/>
      <c r="B3" s="214" t="s">
        <v>21</v>
      </c>
      <c r="C3" s="42" t="s">
        <v>195</v>
      </c>
      <c r="D3" s="268"/>
      <c r="E3" s="37" t="s">
        <v>250</v>
      </c>
    </row>
    <row r="4" customFormat="false" ht="14.25" hidden="false" customHeight="false" outlineLevel="0" collapsed="false">
      <c r="A4" s="44"/>
      <c r="B4" s="45" t="s">
        <v>55</v>
      </c>
      <c r="C4" s="297"/>
      <c r="D4" s="298"/>
      <c r="E4" s="203" t="s">
        <v>251</v>
      </c>
    </row>
    <row r="5" customFormat="false" ht="14.25" hidden="false" customHeight="false" outlineLevel="0" collapsed="false">
      <c r="A5" s="34" t="n">
        <v>1</v>
      </c>
      <c r="B5" s="230" t="s">
        <v>56</v>
      </c>
      <c r="C5" s="34"/>
      <c r="D5" s="231" t="s">
        <v>57</v>
      </c>
      <c r="E5" s="230" t="s">
        <v>58</v>
      </c>
    </row>
    <row r="6" customFormat="false" ht="14.25" hidden="false" customHeight="false" outlineLevel="0" collapsed="false">
      <c r="A6" s="50"/>
      <c r="B6" s="51"/>
      <c r="C6" s="52"/>
      <c r="D6" s="53"/>
      <c r="E6" s="51" t="s">
        <v>59</v>
      </c>
    </row>
    <row r="7" customFormat="false" ht="12.8" hidden="false" customHeight="false" outlineLevel="0" collapsed="false">
      <c r="A7" s="54" t="s">
        <v>60</v>
      </c>
      <c r="B7" s="55" t="s">
        <v>61</v>
      </c>
      <c r="C7" s="56"/>
      <c r="D7" s="57" t="n">
        <f aca="false">(2472.68/220)*180</f>
        <v>2023.10181818182</v>
      </c>
      <c r="E7" s="55" t="s">
        <v>252</v>
      </c>
    </row>
    <row r="8" customFormat="false" ht="12.8" hidden="false" customHeight="false" outlineLevel="0" collapsed="false">
      <c r="A8" s="204"/>
      <c r="B8" s="87"/>
      <c r="C8" s="205"/>
      <c r="D8" s="206"/>
      <c r="E8" s="87" t="s">
        <v>253</v>
      </c>
    </row>
    <row r="9" customFormat="false" ht="14.25" hidden="false" customHeight="false" outlineLevel="0" collapsed="false">
      <c r="A9" s="54" t="s">
        <v>63</v>
      </c>
      <c r="B9" s="55" t="s">
        <v>64</v>
      </c>
      <c r="C9" s="50"/>
      <c r="D9" s="53"/>
      <c r="E9" s="51"/>
    </row>
    <row r="10" customFormat="false" ht="14.25" hidden="false" customHeight="false" outlineLevel="0" collapsed="false">
      <c r="A10" s="207"/>
      <c r="B10" s="208"/>
      <c r="C10" s="209"/>
      <c r="D10" s="210"/>
      <c r="E10" s="208"/>
    </row>
    <row r="11" customFormat="false" ht="14.25" hidden="false" customHeight="false" outlineLevel="0" collapsed="false">
      <c r="A11" s="212"/>
      <c r="B11" s="65"/>
      <c r="C11" s="212"/>
      <c r="D11" s="213"/>
      <c r="E11" s="65"/>
    </row>
    <row r="12" customFormat="false" ht="14.25" hidden="false" customHeight="false" outlineLevel="0" collapsed="false">
      <c r="A12" s="44" t="s">
        <v>65</v>
      </c>
      <c r="B12" s="214" t="s">
        <v>66</v>
      </c>
      <c r="C12" s="215"/>
      <c r="D12" s="216" t="n">
        <f aca="false">D7+D10</f>
        <v>2023.10181818182</v>
      </c>
      <c r="E12" s="217"/>
    </row>
    <row r="13" customFormat="false" ht="14.25" hidden="false" customHeight="false" outlineLevel="0" collapsed="false">
      <c r="A13" s="38"/>
      <c r="B13" s="39"/>
      <c r="C13" s="38"/>
      <c r="D13" s="40"/>
      <c r="E13" s="39"/>
    </row>
    <row r="14" customFormat="false" ht="14.25" hidden="false" customHeight="false" outlineLevel="0" collapsed="false">
      <c r="A14" s="66"/>
      <c r="B14" s="67" t="s">
        <v>67</v>
      </c>
      <c r="C14" s="68"/>
      <c r="D14" s="69"/>
      <c r="E14" s="70"/>
    </row>
    <row r="15" customFormat="false" ht="14.25" hidden="false" customHeight="false" outlineLevel="0" collapsed="false">
      <c r="A15" s="71"/>
      <c r="B15" s="72" t="s">
        <v>68</v>
      </c>
      <c r="C15" s="73" t="s">
        <v>69</v>
      </c>
      <c r="D15" s="74" t="s">
        <v>57</v>
      </c>
      <c r="E15" s="72" t="s">
        <v>58</v>
      </c>
    </row>
    <row r="16" customFormat="false" ht="14.25" hidden="false" customHeight="false" outlineLevel="0" collapsed="false">
      <c r="A16" s="75" t="s">
        <v>60</v>
      </c>
      <c r="B16" s="59" t="s">
        <v>193</v>
      </c>
      <c r="C16" s="76"/>
      <c r="D16" s="61" t="n">
        <f aca="false">((2*22)*4)-(D12*6%)</f>
        <v>54.6138909090909</v>
      </c>
      <c r="E16" s="59" t="s">
        <v>71</v>
      </c>
      <c r="F16" s="196" t="n">
        <f aca="false">3.75*2</f>
        <v>7.5</v>
      </c>
    </row>
    <row r="17" customFormat="false" ht="12.8" hidden="false" customHeight="false" outlineLevel="0" collapsed="false">
      <c r="A17" s="75" t="s">
        <v>63</v>
      </c>
      <c r="B17" s="59" t="s">
        <v>72</v>
      </c>
      <c r="C17" s="76" t="n">
        <v>0</v>
      </c>
      <c r="D17" s="61" t="n">
        <v>460.06</v>
      </c>
      <c r="E17" s="59" t="s">
        <v>84</v>
      </c>
      <c r="F17" s="196" t="n">
        <f aca="false">F16*22</f>
        <v>165</v>
      </c>
      <c r="G17" s="307" t="n">
        <f aca="false">D7*6%</f>
        <v>121.386109090909</v>
      </c>
      <c r="H17" s="218"/>
    </row>
    <row r="18" customFormat="false" ht="14.25" hidden="false" customHeight="false" outlineLevel="0" collapsed="false">
      <c r="A18" s="75" t="s">
        <v>74</v>
      </c>
      <c r="B18" s="59" t="s">
        <v>75</v>
      </c>
      <c r="C18" s="76" t="n">
        <v>0</v>
      </c>
      <c r="D18" s="61" t="n">
        <v>43.66</v>
      </c>
      <c r="E18" s="59" t="s">
        <v>203</v>
      </c>
      <c r="F18" s="307" t="n">
        <f aca="false">F17-G17</f>
        <v>43.6138909090909</v>
      </c>
    </row>
    <row r="19" customFormat="false" ht="14.25" hidden="false" customHeight="false" outlineLevel="0" collapsed="false">
      <c r="A19" s="75" t="s">
        <v>76</v>
      </c>
      <c r="B19" s="59" t="s">
        <v>77</v>
      </c>
      <c r="C19" s="76" t="n">
        <v>0.001</v>
      </c>
      <c r="D19" s="61" t="n">
        <v>5</v>
      </c>
      <c r="E19" s="59" t="s">
        <v>204</v>
      </c>
    </row>
    <row r="20" customFormat="false" ht="14.25" hidden="false" customHeight="false" outlineLevel="0" collapsed="false">
      <c r="A20" s="78"/>
      <c r="B20" s="72" t="s">
        <v>78</v>
      </c>
      <c r="C20" s="79" t="n">
        <f aca="false">SUM(C16:C19)</f>
        <v>0.001</v>
      </c>
      <c r="D20" s="74" t="n">
        <f aca="false">SUM(D16:D19)</f>
        <v>563.333890909091</v>
      </c>
      <c r="E20" s="59"/>
    </row>
    <row r="21" customFormat="false" ht="14.25" hidden="false" customHeight="false" outlineLevel="0" collapsed="false">
      <c r="A21" s="38"/>
      <c r="B21" s="39"/>
      <c r="C21" s="38"/>
      <c r="D21" s="40"/>
      <c r="E21" s="39"/>
    </row>
    <row r="22" customFormat="false" ht="14.25" hidden="false" customHeight="false" outlineLevel="0" collapsed="false">
      <c r="A22" s="66"/>
      <c r="B22" s="67" t="s">
        <v>79</v>
      </c>
      <c r="C22" s="68"/>
      <c r="D22" s="69"/>
      <c r="E22" s="70"/>
    </row>
    <row r="23" customFormat="false" ht="14.25" hidden="false" customHeight="false" outlineLevel="0" collapsed="false">
      <c r="A23" s="71"/>
      <c r="B23" s="72" t="s">
        <v>80</v>
      </c>
      <c r="C23" s="73" t="s">
        <v>69</v>
      </c>
      <c r="D23" s="74" t="s">
        <v>57</v>
      </c>
      <c r="E23" s="72" t="s">
        <v>58</v>
      </c>
    </row>
    <row r="24" customFormat="false" ht="14.25" hidden="false" customHeight="false" outlineLevel="0" collapsed="false">
      <c r="A24" s="75" t="s">
        <v>60</v>
      </c>
      <c r="B24" s="59" t="s">
        <v>81</v>
      </c>
      <c r="C24" s="76" t="n">
        <v>0.2</v>
      </c>
      <c r="D24" s="61" t="n">
        <f aca="false">D12*C24</f>
        <v>404.620363636364</v>
      </c>
      <c r="E24" s="59" t="s">
        <v>82</v>
      </c>
    </row>
    <row r="25" customFormat="false" ht="14.25" hidden="false" customHeight="false" outlineLevel="0" collapsed="false">
      <c r="A25" s="75" t="s">
        <v>63</v>
      </c>
      <c r="B25" s="59" t="s">
        <v>83</v>
      </c>
      <c r="C25" s="76" t="n">
        <v>0.08</v>
      </c>
      <c r="D25" s="61" t="n">
        <f aca="false">D$12*C25</f>
        <v>161.848145454545</v>
      </c>
      <c r="E25" s="59" t="s">
        <v>84</v>
      </c>
    </row>
    <row r="26" customFormat="false" ht="14.25" hidden="false" customHeight="false" outlineLevel="0" collapsed="false">
      <c r="A26" s="75" t="s">
        <v>74</v>
      </c>
      <c r="B26" s="59" t="s">
        <v>85</v>
      </c>
      <c r="C26" s="76" t="n">
        <v>0.025</v>
      </c>
      <c r="D26" s="61" t="n">
        <f aca="false">D$12*C26</f>
        <v>50.5775454545455</v>
      </c>
      <c r="E26" s="59" t="s">
        <v>86</v>
      </c>
    </row>
    <row r="27" customFormat="false" ht="14.25" hidden="false" customHeight="false" outlineLevel="0" collapsed="false">
      <c r="A27" s="75" t="s">
        <v>76</v>
      </c>
      <c r="B27" s="59" t="s">
        <v>87</v>
      </c>
      <c r="C27" s="76" t="n">
        <v>0.01</v>
      </c>
      <c r="D27" s="61" t="n">
        <f aca="false">D$12*C27</f>
        <v>20.2310181818182</v>
      </c>
      <c r="E27" s="59" t="s">
        <v>88</v>
      </c>
    </row>
    <row r="28" customFormat="false" ht="14.25" hidden="false" customHeight="false" outlineLevel="0" collapsed="false">
      <c r="A28" s="75" t="s">
        <v>89</v>
      </c>
      <c r="B28" s="59" t="s">
        <v>90</v>
      </c>
      <c r="C28" s="76" t="n">
        <v>0.025</v>
      </c>
      <c r="D28" s="61" t="n">
        <f aca="false">D$12*C28</f>
        <v>50.5775454545455</v>
      </c>
      <c r="E28" s="59" t="s">
        <v>91</v>
      </c>
    </row>
    <row r="29" customFormat="false" ht="14.25" hidden="false" customHeight="false" outlineLevel="0" collapsed="false">
      <c r="A29" s="75" t="s">
        <v>92</v>
      </c>
      <c r="B29" s="59" t="s">
        <v>93</v>
      </c>
      <c r="C29" s="76" t="n">
        <v>0.002</v>
      </c>
      <c r="D29" s="61" t="n">
        <f aca="false">D$12*C29</f>
        <v>4.04620363636364</v>
      </c>
      <c r="E29" s="59" t="s">
        <v>94</v>
      </c>
    </row>
    <row r="30" customFormat="false" ht="14.25" hidden="false" customHeight="false" outlineLevel="0" collapsed="false">
      <c r="A30" s="75" t="s">
        <v>95</v>
      </c>
      <c r="B30" s="59" t="s">
        <v>96</v>
      </c>
      <c r="C30" s="76" t="n">
        <v>0.006</v>
      </c>
      <c r="D30" s="61" t="n">
        <f aca="false">D$12*C30</f>
        <v>12.1386109090909</v>
      </c>
      <c r="E30" s="59" t="s">
        <v>97</v>
      </c>
    </row>
    <row r="31" customFormat="false" ht="14.25" hidden="false" customHeight="false" outlineLevel="0" collapsed="false">
      <c r="A31" s="80" t="s">
        <v>98</v>
      </c>
      <c r="B31" s="81" t="s">
        <v>241</v>
      </c>
      <c r="C31" s="82" t="n">
        <v>0</v>
      </c>
      <c r="D31" s="83" t="n">
        <f aca="false">D$12*C31</f>
        <v>0</v>
      </c>
      <c r="E31" s="81" t="s">
        <v>100</v>
      </c>
    </row>
    <row r="32" customFormat="false" ht="14.25" hidden="false" customHeight="false" outlineLevel="0" collapsed="false">
      <c r="A32" s="75"/>
      <c r="B32" s="72" t="s">
        <v>101</v>
      </c>
      <c r="C32" s="73" t="n">
        <f aca="false">SUM(C24:C31)</f>
        <v>0.348</v>
      </c>
      <c r="D32" s="74" t="n">
        <f aca="false">SUM(D24:D31)</f>
        <v>704.039432727273</v>
      </c>
      <c r="E32" s="59"/>
    </row>
    <row r="33" customFormat="false" ht="14.25" hidden="false" customHeight="false" outlineLevel="0" collapsed="false">
      <c r="A33" s="38"/>
      <c r="B33" s="39"/>
      <c r="C33" s="38"/>
      <c r="D33" s="40"/>
      <c r="E33" s="39"/>
    </row>
    <row r="34" customFormat="false" ht="14.25" hidden="false" customHeight="false" outlineLevel="0" collapsed="false">
      <c r="A34" s="66"/>
      <c r="B34" s="67" t="s">
        <v>102</v>
      </c>
      <c r="C34" s="68"/>
      <c r="D34" s="69"/>
      <c r="E34" s="70"/>
    </row>
    <row r="35" customFormat="false" ht="14.25" hidden="false" customHeight="false" outlineLevel="0" collapsed="false">
      <c r="A35" s="71"/>
      <c r="B35" s="72"/>
      <c r="C35" s="73" t="s">
        <v>69</v>
      </c>
      <c r="D35" s="74" t="s">
        <v>57</v>
      </c>
      <c r="E35" s="72" t="s">
        <v>58</v>
      </c>
    </row>
    <row r="36" customFormat="false" ht="14.25" hidden="false" customHeight="false" outlineLevel="0" collapsed="false">
      <c r="A36" s="75" t="s">
        <v>60</v>
      </c>
      <c r="B36" s="59" t="s">
        <v>103</v>
      </c>
      <c r="C36" s="76" t="n">
        <v>0.0833</v>
      </c>
      <c r="D36" s="61" t="n">
        <f aca="false">D$12*C36</f>
        <v>168.524381454545</v>
      </c>
      <c r="E36" s="59" t="s">
        <v>104</v>
      </c>
    </row>
    <row r="37" customFormat="false" ht="14.25" hidden="false" customHeight="false" outlineLevel="0" collapsed="false">
      <c r="A37" s="75" t="s">
        <v>63</v>
      </c>
      <c r="B37" s="87" t="s">
        <v>105</v>
      </c>
      <c r="C37" s="88" t="n">
        <v>0.0833</v>
      </c>
      <c r="D37" s="206" t="n">
        <f aca="false">D$12*C37</f>
        <v>168.524381454545</v>
      </c>
      <c r="E37" s="89" t="s">
        <v>106</v>
      </c>
      <c r="G37" s="219" t="n">
        <f aca="false">C40*C33</f>
        <v>0</v>
      </c>
    </row>
    <row r="38" customFormat="false" ht="14.25" hidden="false" customHeight="false" outlineLevel="0" collapsed="false">
      <c r="A38" s="75" t="s">
        <v>74</v>
      </c>
      <c r="B38" s="59" t="s">
        <v>107</v>
      </c>
      <c r="C38" s="76" t="n">
        <f aca="false">C37/3</f>
        <v>0.0277666666666667</v>
      </c>
      <c r="D38" s="61" t="n">
        <f aca="false">D$12*C38</f>
        <v>56.1747938181818</v>
      </c>
      <c r="E38" s="59" t="s">
        <v>108</v>
      </c>
    </row>
    <row r="39" customFormat="false" ht="14.25" hidden="false" customHeight="false" outlineLevel="0" collapsed="false">
      <c r="A39" s="90"/>
      <c r="B39" s="91" t="s">
        <v>109</v>
      </c>
      <c r="C39" s="92" t="n">
        <f aca="false">SUM(C36:C38)</f>
        <v>0.194366666666667</v>
      </c>
      <c r="D39" s="93" t="n">
        <f aca="false">SUM(D36:D38)</f>
        <v>393.223556727273</v>
      </c>
      <c r="E39" s="51"/>
    </row>
    <row r="40" customFormat="false" ht="14.25" hidden="false" customHeight="false" outlineLevel="0" collapsed="false">
      <c r="A40" s="94"/>
      <c r="B40" s="51"/>
      <c r="C40" s="95"/>
      <c r="D40" s="53"/>
      <c r="E40" s="96" t="s">
        <v>110</v>
      </c>
    </row>
    <row r="41" customFormat="false" ht="14.25" hidden="false" customHeight="false" outlineLevel="0" collapsed="false">
      <c r="A41" s="97" t="s">
        <v>74</v>
      </c>
      <c r="B41" s="98" t="s">
        <v>111</v>
      </c>
      <c r="C41" s="99" t="n">
        <f aca="false">C39*C32</f>
        <v>0.0676396</v>
      </c>
      <c r="D41" s="100" t="n">
        <f aca="false">D$12*C41</f>
        <v>136.841797741091</v>
      </c>
      <c r="E41" s="101" t="s">
        <v>112</v>
      </c>
    </row>
    <row r="42" customFormat="false" ht="14.25" hidden="false" customHeight="false" outlineLevel="0" collapsed="false">
      <c r="A42" s="78"/>
      <c r="B42" s="221" t="s">
        <v>113</v>
      </c>
      <c r="C42" s="88" t="n">
        <f aca="false">SUM(C39:C41)</f>
        <v>0.262006266666667</v>
      </c>
      <c r="D42" s="206" t="n">
        <f aca="false">SUM(D39:D41)</f>
        <v>530.065354468364</v>
      </c>
      <c r="E42" s="300"/>
    </row>
    <row r="43" customFormat="false" ht="14.25" hidden="false" customHeight="false" outlineLevel="0" collapsed="false">
      <c r="A43" s="232"/>
      <c r="B43" s="233"/>
      <c r="C43" s="264"/>
      <c r="D43" s="301"/>
      <c r="E43" s="233"/>
    </row>
    <row r="44" customFormat="false" ht="14.25" hidden="false" customHeight="false" outlineLevel="0" collapsed="false">
      <c r="A44" s="107"/>
      <c r="B44" s="108" t="s">
        <v>114</v>
      </c>
      <c r="C44" s="109"/>
      <c r="D44" s="110"/>
      <c r="E44" s="111"/>
    </row>
    <row r="45" customFormat="false" ht="14.25" hidden="false" customHeight="false" outlineLevel="0" collapsed="false">
      <c r="A45" s="112"/>
      <c r="B45" s="113"/>
      <c r="C45" s="114" t="s">
        <v>69</v>
      </c>
      <c r="D45" s="115" t="s">
        <v>57</v>
      </c>
      <c r="E45" s="113" t="s">
        <v>58</v>
      </c>
    </row>
    <row r="46" customFormat="false" ht="14.25" hidden="false" customHeight="false" outlineLevel="0" collapsed="false">
      <c r="A46" s="116" t="s">
        <v>60</v>
      </c>
      <c r="B46" s="117" t="s">
        <v>115</v>
      </c>
      <c r="C46" s="118" t="n">
        <v>0</v>
      </c>
      <c r="D46" s="119" t="n">
        <f aca="false">D$12*C46</f>
        <v>0</v>
      </c>
      <c r="E46" s="117" t="s">
        <v>116</v>
      </c>
    </row>
    <row r="47" customFormat="false" ht="14.25" hidden="false" customHeight="false" outlineLevel="0" collapsed="false">
      <c r="A47" s="120"/>
      <c r="B47" s="121"/>
      <c r="C47" s="122"/>
      <c r="D47" s="123"/>
      <c r="E47" s="121" t="s">
        <v>117</v>
      </c>
    </row>
    <row r="48" customFormat="false" ht="14.25" hidden="false" customHeight="false" outlineLevel="0" collapsed="false">
      <c r="A48" s="124"/>
      <c r="B48" s="98"/>
      <c r="C48" s="99"/>
      <c r="D48" s="100"/>
      <c r="E48" s="98" t="s">
        <v>118</v>
      </c>
    </row>
    <row r="49" customFormat="false" ht="14.25" hidden="false" customHeight="false" outlineLevel="0" collapsed="false">
      <c r="A49" s="125"/>
      <c r="B49" s="126" t="s">
        <v>109</v>
      </c>
      <c r="C49" s="127" t="n">
        <f aca="false">SUM(C46:C48)</f>
        <v>0</v>
      </c>
      <c r="D49" s="128" t="n">
        <f aca="false">SUM(D46:D48)</f>
        <v>0</v>
      </c>
      <c r="E49" s="121"/>
    </row>
    <row r="50" customFormat="false" ht="14.25" hidden="false" customHeight="false" outlineLevel="0" collapsed="false">
      <c r="A50" s="129"/>
      <c r="B50" s="130"/>
      <c r="C50" s="118"/>
      <c r="D50" s="119"/>
      <c r="E50" s="131" t="s">
        <v>110</v>
      </c>
    </row>
    <row r="51" customFormat="false" ht="14.25" hidden="false" customHeight="false" outlineLevel="0" collapsed="false">
      <c r="A51" s="97" t="s">
        <v>63</v>
      </c>
      <c r="B51" s="132" t="s">
        <v>111</v>
      </c>
      <c r="C51" s="99" t="n">
        <f aca="false">C49*C32</f>
        <v>0</v>
      </c>
      <c r="D51" s="100" t="n">
        <f aca="false">D$12*C51</f>
        <v>0</v>
      </c>
      <c r="E51" s="101" t="s">
        <v>212</v>
      </c>
    </row>
    <row r="52" customFormat="false" ht="14.25" hidden="false" customHeight="false" outlineLevel="0" collapsed="false">
      <c r="A52" s="133"/>
      <c r="B52" s="103" t="s">
        <v>119</v>
      </c>
      <c r="C52" s="104" t="n">
        <f aca="false">SUM(C49:C51)</f>
        <v>0</v>
      </c>
      <c r="D52" s="105" t="n">
        <f aca="false">SUM(D49:D51)</f>
        <v>0</v>
      </c>
      <c r="E52" s="81"/>
    </row>
    <row r="53" customFormat="false" ht="14.25" hidden="false" customHeight="false" outlineLevel="0" collapsed="false">
      <c r="A53" s="199"/>
      <c r="B53" s="219"/>
      <c r="C53" s="199"/>
      <c r="D53" s="220"/>
      <c r="E53" s="219"/>
    </row>
    <row r="54" customFormat="false" ht="14.25" hidden="false" customHeight="false" outlineLevel="0" collapsed="false">
      <c r="A54" s="107"/>
      <c r="B54" s="108" t="s">
        <v>120</v>
      </c>
      <c r="C54" s="109"/>
      <c r="D54" s="110"/>
      <c r="E54" s="111"/>
    </row>
    <row r="55" customFormat="false" ht="14.25" hidden="false" customHeight="false" outlineLevel="0" collapsed="false">
      <c r="A55" s="107"/>
      <c r="B55" s="113"/>
      <c r="C55" s="134" t="s">
        <v>69</v>
      </c>
      <c r="D55" s="135" t="s">
        <v>57</v>
      </c>
      <c r="E55" s="136" t="s">
        <v>58</v>
      </c>
    </row>
    <row r="56" customFormat="false" ht="14.25" hidden="false" customHeight="false" outlineLevel="0" collapsed="false">
      <c r="A56" s="129"/>
      <c r="B56" s="117"/>
      <c r="C56" s="116"/>
      <c r="D56" s="137"/>
      <c r="E56" s="138" t="s">
        <v>121</v>
      </c>
    </row>
    <row r="57" customFormat="false" ht="14.25" hidden="false" customHeight="false" outlineLevel="0" collapsed="false">
      <c r="A57" s="139" t="s">
        <v>60</v>
      </c>
      <c r="B57" s="121" t="s">
        <v>122</v>
      </c>
      <c r="C57" s="122" t="n">
        <f aca="false">5%*8.33%</f>
        <v>0.004165</v>
      </c>
      <c r="D57" s="140" t="n">
        <f aca="false">D$12*C57</f>
        <v>8.42621907272727</v>
      </c>
      <c r="E57" s="138" t="s">
        <v>123</v>
      </c>
    </row>
    <row r="58" customFormat="false" ht="14.25" hidden="false" customHeight="false" outlineLevel="0" collapsed="false">
      <c r="A58" s="97"/>
      <c r="B58" s="98"/>
      <c r="C58" s="99"/>
      <c r="D58" s="141"/>
      <c r="E58" s="101" t="s">
        <v>124</v>
      </c>
    </row>
    <row r="59" customFormat="false" ht="14.25" hidden="false" customHeight="false" outlineLevel="0" collapsed="false">
      <c r="A59" s="120"/>
      <c r="B59" s="121"/>
      <c r="C59" s="122"/>
      <c r="D59" s="123"/>
      <c r="E59" s="131" t="s">
        <v>125</v>
      </c>
    </row>
    <row r="60" customFormat="false" ht="14.25" hidden="false" customHeight="false" outlineLevel="0" collapsed="false">
      <c r="A60" s="124" t="s">
        <v>63</v>
      </c>
      <c r="B60" s="98" t="s">
        <v>126</v>
      </c>
      <c r="C60" s="99" t="n">
        <f aca="false">C57*8%</f>
        <v>0.0003332</v>
      </c>
      <c r="D60" s="100" t="n">
        <f aca="false">D$12*C60</f>
        <v>0.674097525818182</v>
      </c>
      <c r="E60" s="101" t="s">
        <v>127</v>
      </c>
    </row>
    <row r="61" customFormat="false" ht="14.25" hidden="false" customHeight="false" outlineLevel="0" collapsed="false">
      <c r="A61" s="116"/>
      <c r="B61" s="117" t="s">
        <v>128</v>
      </c>
      <c r="C61" s="118"/>
      <c r="D61" s="119"/>
      <c r="E61" s="117" t="s">
        <v>129</v>
      </c>
    </row>
    <row r="62" customFormat="false" ht="14.25" hidden="false" customHeight="false" outlineLevel="0" collapsed="false">
      <c r="A62" s="124" t="s">
        <v>74</v>
      </c>
      <c r="B62" s="98" t="s">
        <v>130</v>
      </c>
      <c r="C62" s="99" t="n">
        <v>0</v>
      </c>
      <c r="D62" s="100" t="n">
        <f aca="false">D$12*C62</f>
        <v>0</v>
      </c>
      <c r="E62" s="98"/>
    </row>
    <row r="63" customFormat="false" ht="14.25" hidden="false" customHeight="false" outlineLevel="0" collapsed="false">
      <c r="A63" s="116"/>
      <c r="B63" s="117"/>
      <c r="C63" s="142"/>
      <c r="D63" s="119"/>
      <c r="E63" s="131" t="s">
        <v>131</v>
      </c>
    </row>
    <row r="64" customFormat="false" ht="14.25" hidden="false" customHeight="false" outlineLevel="0" collapsed="false">
      <c r="A64" s="120" t="s">
        <v>76</v>
      </c>
      <c r="B64" s="121" t="s">
        <v>132</v>
      </c>
      <c r="C64" s="143" t="n">
        <f aca="false">(7/30)/12</f>
        <v>0.0194444444444444</v>
      </c>
      <c r="D64" s="123" t="n">
        <f aca="false">D$12*C64</f>
        <v>39.3380909090909</v>
      </c>
      <c r="E64" s="138" t="s">
        <v>133</v>
      </c>
    </row>
    <row r="65" customFormat="false" ht="14.25" hidden="false" customHeight="false" outlineLevel="0" collapsed="false">
      <c r="A65" s="124"/>
      <c r="B65" s="121"/>
      <c r="C65" s="144"/>
      <c r="D65" s="100"/>
      <c r="E65" s="138" t="s">
        <v>134</v>
      </c>
    </row>
    <row r="66" customFormat="false" ht="14.25" hidden="false" customHeight="false" outlineLevel="0" collapsed="false">
      <c r="A66" s="139" t="s">
        <v>89</v>
      </c>
      <c r="B66" s="117" t="s">
        <v>111</v>
      </c>
      <c r="C66" s="145" t="n">
        <v>0</v>
      </c>
      <c r="D66" s="123" t="n">
        <f aca="false">D$12*C66</f>
        <v>0</v>
      </c>
      <c r="E66" s="117" t="s">
        <v>135</v>
      </c>
    </row>
    <row r="67" customFormat="false" ht="14.25" hidden="false" customHeight="false" outlineLevel="0" collapsed="false">
      <c r="A67" s="139"/>
      <c r="B67" s="98"/>
      <c r="C67" s="145"/>
      <c r="D67" s="146"/>
      <c r="E67" s="98" t="s">
        <v>136</v>
      </c>
    </row>
    <row r="68" customFormat="false" ht="14.25" hidden="false" customHeight="false" outlineLevel="0" collapsed="false">
      <c r="A68" s="116"/>
      <c r="B68" s="117" t="s">
        <v>128</v>
      </c>
      <c r="C68" s="118"/>
      <c r="D68" s="119"/>
      <c r="E68" s="121" t="s">
        <v>129</v>
      </c>
    </row>
    <row r="69" customFormat="false" ht="14.25" hidden="false" customHeight="false" outlineLevel="0" collapsed="false">
      <c r="A69" s="124" t="s">
        <v>92</v>
      </c>
      <c r="B69" s="98" t="s">
        <v>137</v>
      </c>
      <c r="C69" s="99" t="n">
        <v>0</v>
      </c>
      <c r="D69" s="100" t="n">
        <f aca="false">D$12*C69</f>
        <v>0</v>
      </c>
      <c r="E69" s="98"/>
    </row>
    <row r="70" customFormat="false" ht="14.25" hidden="false" customHeight="false" outlineLevel="0" collapsed="false">
      <c r="A70" s="308"/>
      <c r="B70" s="226" t="s">
        <v>138</v>
      </c>
      <c r="C70" s="238" t="n">
        <f aca="false">SUM(C57:C69)</f>
        <v>0.0239426444444444</v>
      </c>
      <c r="D70" s="227" t="n">
        <f aca="false">SUM(D57:D69)</f>
        <v>48.4384075076364</v>
      </c>
      <c r="E70" s="189"/>
    </row>
    <row r="71" customFormat="false" ht="14.25" hidden="false" customHeight="false" outlineLevel="0" collapsed="false">
      <c r="A71" s="232"/>
      <c r="B71" s="233"/>
      <c r="C71" s="234"/>
      <c r="D71" s="235"/>
      <c r="E71" s="233"/>
    </row>
    <row r="72" customFormat="false" ht="14.25" hidden="false" customHeight="false" outlineLevel="0" collapsed="false">
      <c r="A72" s="107"/>
      <c r="B72" s="108" t="s">
        <v>139</v>
      </c>
      <c r="C72" s="109"/>
      <c r="D72" s="110"/>
      <c r="E72" s="111"/>
    </row>
    <row r="73" customFormat="false" ht="14.25" hidden="false" customHeight="false" outlineLevel="0" collapsed="false">
      <c r="A73" s="148"/>
      <c r="B73" s="149"/>
      <c r="C73" s="150" t="s">
        <v>69</v>
      </c>
      <c r="D73" s="135" t="s">
        <v>57</v>
      </c>
      <c r="E73" s="149" t="s">
        <v>58</v>
      </c>
    </row>
    <row r="74" customFormat="false" ht="14.25" hidden="false" customHeight="false" outlineLevel="0" collapsed="false">
      <c r="A74" s="120"/>
      <c r="B74" s="121"/>
      <c r="C74" s="122"/>
      <c r="D74" s="123"/>
      <c r="E74" s="131" t="s">
        <v>125</v>
      </c>
    </row>
    <row r="75" customFormat="false" ht="14.25" hidden="false" customHeight="false" outlineLevel="0" collapsed="false">
      <c r="A75" s="120" t="s">
        <v>60</v>
      </c>
      <c r="B75" s="121" t="s">
        <v>141</v>
      </c>
      <c r="C75" s="122" t="n">
        <f aca="false">(5/30)/12</f>
        <v>0.0138888888888889</v>
      </c>
      <c r="D75" s="123" t="n">
        <f aca="false">D$12*C75</f>
        <v>28.0986363636364</v>
      </c>
      <c r="E75" s="138" t="s">
        <v>142</v>
      </c>
    </row>
    <row r="76" customFormat="false" ht="14.25" hidden="false" customHeight="false" outlineLevel="0" collapsed="false">
      <c r="A76" s="129"/>
      <c r="B76" s="117"/>
      <c r="C76" s="151"/>
      <c r="D76" s="119"/>
      <c r="E76" s="117" t="s">
        <v>143</v>
      </c>
    </row>
    <row r="77" customFormat="false" ht="14.25" hidden="false" customHeight="false" outlineLevel="0" collapsed="false">
      <c r="A77" s="139" t="s">
        <v>63</v>
      </c>
      <c r="B77" s="121" t="s">
        <v>144</v>
      </c>
      <c r="C77" s="145" t="n">
        <v>0</v>
      </c>
      <c r="D77" s="123" t="n">
        <f aca="false">D$12*C77</f>
        <v>0</v>
      </c>
      <c r="E77" s="121" t="s">
        <v>145</v>
      </c>
    </row>
    <row r="78" customFormat="false" ht="14.25" hidden="false" customHeight="false" outlineLevel="0" collapsed="false">
      <c r="A78" s="97"/>
      <c r="B78" s="98"/>
      <c r="C78" s="152"/>
      <c r="D78" s="100"/>
      <c r="E78" s="98" t="s">
        <v>146</v>
      </c>
    </row>
    <row r="79" customFormat="false" ht="14.25" hidden="false" customHeight="false" outlineLevel="0" collapsed="false">
      <c r="A79" s="120"/>
      <c r="B79" s="121"/>
      <c r="C79" s="143"/>
      <c r="D79" s="123"/>
      <c r="E79" s="153" t="s">
        <v>147</v>
      </c>
    </row>
    <row r="80" customFormat="false" ht="14.25" hidden="false" customHeight="false" outlineLevel="0" collapsed="false">
      <c r="A80" s="120" t="s">
        <v>74</v>
      </c>
      <c r="B80" s="121" t="s">
        <v>148</v>
      </c>
      <c r="C80" s="143" t="n">
        <f aca="false">(3/30)/12</f>
        <v>0.00833333333333333</v>
      </c>
      <c r="D80" s="123" t="n">
        <f aca="false">D$12*C80</f>
        <v>16.8591818181818</v>
      </c>
      <c r="E80" s="138" t="s">
        <v>149</v>
      </c>
    </row>
    <row r="81" customFormat="false" ht="14.25" hidden="false" customHeight="false" outlineLevel="0" collapsed="false">
      <c r="A81" s="124"/>
      <c r="B81" s="121"/>
      <c r="C81" s="144"/>
      <c r="D81" s="100"/>
      <c r="E81" s="138" t="s">
        <v>150</v>
      </c>
    </row>
    <row r="82" customFormat="false" ht="14.25" hidden="false" customHeight="false" outlineLevel="0" collapsed="false">
      <c r="A82" s="139" t="s">
        <v>76</v>
      </c>
      <c r="B82" s="117" t="s">
        <v>151</v>
      </c>
      <c r="C82" s="145" t="n">
        <f aca="false">(15/30)/12*0.1</f>
        <v>0.00416666666666667</v>
      </c>
      <c r="D82" s="123" t="n">
        <f aca="false">D$12*C82</f>
        <v>8.42959090909091</v>
      </c>
      <c r="E82" s="117" t="s">
        <v>152</v>
      </c>
    </row>
    <row r="83" customFormat="false" ht="14.25" hidden="false" customHeight="false" outlineLevel="0" collapsed="false">
      <c r="A83" s="139"/>
      <c r="B83" s="98"/>
      <c r="C83" s="145"/>
      <c r="D83" s="146"/>
      <c r="E83" s="98" t="s">
        <v>153</v>
      </c>
    </row>
    <row r="84" customFormat="false" ht="14.25" hidden="false" customHeight="false" outlineLevel="0" collapsed="false">
      <c r="A84" s="308"/>
      <c r="B84" s="226" t="s">
        <v>154</v>
      </c>
      <c r="C84" s="238" t="n">
        <f aca="false">SUM(C75:C83)</f>
        <v>0.0263888888888889</v>
      </c>
      <c r="D84" s="227" t="n">
        <f aca="false">SUM(D75:D83)</f>
        <v>53.3874090909091</v>
      </c>
      <c r="E84" s="189"/>
    </row>
    <row r="85" customFormat="false" ht="14.25" hidden="false" customHeight="false" outlineLevel="0" collapsed="false">
      <c r="A85" s="80" t="s">
        <v>89</v>
      </c>
      <c r="B85" s="81" t="s">
        <v>155</v>
      </c>
      <c r="C85" s="118" t="n">
        <v>0</v>
      </c>
      <c r="D85" s="123" t="n">
        <f aca="false">D$12*C85</f>
        <v>0</v>
      </c>
      <c r="E85" s="117" t="s">
        <v>156</v>
      </c>
    </row>
    <row r="86" customFormat="false" ht="14.25" hidden="false" customHeight="false" outlineLevel="0" collapsed="false">
      <c r="A86" s="309"/>
      <c r="B86" s="310" t="s">
        <v>157</v>
      </c>
      <c r="C86" s="309"/>
      <c r="D86" s="311" t="n">
        <f aca="false">SUM(D84:D85)</f>
        <v>53.3874090909091</v>
      </c>
      <c r="E86" s="263" t="s">
        <v>242</v>
      </c>
    </row>
    <row r="87" customFormat="false" ht="14.25" hidden="false" customHeight="false" outlineLevel="0" collapsed="false">
      <c r="A87" s="232"/>
      <c r="B87" s="236"/>
      <c r="C87" s="232"/>
      <c r="D87" s="237"/>
      <c r="E87" s="233"/>
    </row>
    <row r="88" customFormat="false" ht="14.25" hidden="false" customHeight="false" outlineLevel="0" collapsed="false">
      <c r="A88" s="188"/>
      <c r="B88" s="226" t="s">
        <v>159</v>
      </c>
      <c r="C88" s="238"/>
      <c r="D88" s="227" t="n">
        <f aca="false">D86+D70+D52+D42+D32+D20+D12</f>
        <v>3922.36631288509</v>
      </c>
      <c r="E88" s="189"/>
    </row>
    <row r="89" customFormat="false" ht="14.25" hidden="false" customHeight="false" outlineLevel="0" collapsed="false">
      <c r="A89" s="232"/>
      <c r="B89" s="236"/>
      <c r="C89" s="239"/>
      <c r="D89" s="237"/>
      <c r="E89" s="233"/>
    </row>
    <row r="90" customFormat="false" ht="15" hidden="false" customHeight="false" outlineLevel="0" collapsed="false">
      <c r="A90" s="232"/>
      <c r="B90" s="226" t="s">
        <v>160</v>
      </c>
      <c r="C90" s="238"/>
      <c r="D90" s="240" t="s">
        <v>219</v>
      </c>
      <c r="E90" s="241" t="n">
        <f aca="false">D88*D90</f>
        <v>15689.4652515404</v>
      </c>
    </row>
    <row r="91" customFormat="false" ht="14.25" hidden="false" customHeight="false" outlineLevel="0" collapsed="false">
      <c r="A91" s="199"/>
      <c r="B91" s="219"/>
      <c r="C91" s="199"/>
      <c r="D91" s="220"/>
      <c r="E91" s="219"/>
    </row>
    <row r="92" customFormat="false" ht="14.25" hidden="false" customHeight="false" outlineLevel="0" collapsed="false">
      <c r="A92" s="107"/>
      <c r="B92" s="108" t="s">
        <v>162</v>
      </c>
      <c r="C92" s="109"/>
      <c r="D92" s="110"/>
      <c r="E92" s="111"/>
    </row>
    <row r="93" customFormat="false" ht="14.25" hidden="false" customHeight="false" outlineLevel="0" collapsed="false">
      <c r="A93" s="167"/>
      <c r="B93" s="136"/>
      <c r="C93" s="168" t="s">
        <v>69</v>
      </c>
      <c r="D93" s="169" t="s">
        <v>57</v>
      </c>
      <c r="E93" s="149" t="s">
        <v>58</v>
      </c>
    </row>
    <row r="94" customFormat="false" ht="14.25" hidden="false" customHeight="false" outlineLevel="0" collapsed="false">
      <c r="A94" s="124" t="s">
        <v>60</v>
      </c>
      <c r="B94" s="98" t="s">
        <v>163</v>
      </c>
      <c r="C94" s="99" t="n">
        <v>0.13</v>
      </c>
      <c r="D94" s="100" t="n">
        <f aca="false">E90*C94</f>
        <v>2039.63048270025</v>
      </c>
      <c r="E94" s="170" t="s">
        <v>205</v>
      </c>
      <c r="G94" s="196" t="n">
        <f aca="false">E90*C95</f>
        <v>1568.94652515404</v>
      </c>
    </row>
    <row r="95" customFormat="false" ht="14.25" hidden="false" customHeight="false" outlineLevel="0" collapsed="false">
      <c r="A95" s="80" t="s">
        <v>63</v>
      </c>
      <c r="B95" s="98" t="s">
        <v>165</v>
      </c>
      <c r="C95" s="99" t="n">
        <v>0.1</v>
      </c>
      <c r="D95" s="83" t="n">
        <f aca="false">E90*C95</f>
        <v>1568.94652515404</v>
      </c>
      <c r="E95" s="170" t="s">
        <v>166</v>
      </c>
    </row>
    <row r="96" customFormat="false" ht="14.25" hidden="false" customHeight="false" outlineLevel="0" collapsed="false">
      <c r="A96" s="112"/>
      <c r="B96" s="113" t="s">
        <v>167</v>
      </c>
      <c r="C96" s="122"/>
      <c r="D96" s="115" t="n">
        <f aca="false">D94+D95</f>
        <v>3608.57700785428</v>
      </c>
      <c r="E96" s="171"/>
    </row>
    <row r="97" customFormat="false" ht="14.25" hidden="false" customHeight="false" outlineLevel="0" collapsed="false">
      <c r="A97" s="133" t="s">
        <v>168</v>
      </c>
      <c r="B97" s="172" t="s">
        <v>254</v>
      </c>
      <c r="C97" s="173"/>
      <c r="D97" s="174"/>
      <c r="E97" s="175"/>
    </row>
    <row r="98" customFormat="false" ht="14.25" hidden="false" customHeight="false" outlineLevel="0" collapsed="false">
      <c r="A98" s="244"/>
      <c r="B98" s="245"/>
      <c r="C98" s="246"/>
      <c r="D98" s="247"/>
      <c r="E98" s="248"/>
    </row>
    <row r="99" customFormat="false" ht="14.25" hidden="false" customHeight="false" outlineLevel="0" collapsed="false">
      <c r="A99" s="178"/>
      <c r="B99" s="179" t="s">
        <v>170</v>
      </c>
      <c r="C99" s="180"/>
      <c r="D99" s="169" t="n">
        <f aca="false">D96+E90</f>
        <v>19298.0422593946</v>
      </c>
      <c r="E99" s="181"/>
    </row>
    <row r="100" customFormat="false" ht="14.25" hidden="false" customHeight="false" outlineLevel="0" collapsed="false">
      <c r="A100" s="232"/>
      <c r="B100" s="233"/>
      <c r="C100" s="234"/>
      <c r="D100" s="235"/>
      <c r="E100" s="253"/>
    </row>
    <row r="101" customFormat="false" ht="14.25" hidden="false" customHeight="false" outlineLevel="0" collapsed="false">
      <c r="A101" s="254"/>
      <c r="B101" s="255" t="s">
        <v>171</v>
      </c>
      <c r="C101" s="256"/>
      <c r="D101" s="257"/>
      <c r="E101" s="258"/>
    </row>
    <row r="102" customFormat="false" ht="14.25" hidden="false" customHeight="false" outlineLevel="0" collapsed="false">
      <c r="A102" s="200"/>
      <c r="B102" s="259"/>
      <c r="C102" s="260" t="s">
        <v>69</v>
      </c>
      <c r="D102" s="261" t="s">
        <v>57</v>
      </c>
      <c r="E102" s="202" t="s">
        <v>58</v>
      </c>
    </row>
    <row r="103" customFormat="false" ht="14.25" hidden="false" customHeight="false" outlineLevel="0" collapsed="false">
      <c r="A103" s="124" t="s">
        <v>74</v>
      </c>
      <c r="B103" s="98" t="s">
        <v>172</v>
      </c>
      <c r="C103" s="99"/>
      <c r="D103" s="83"/>
      <c r="E103" s="265" t="s">
        <v>173</v>
      </c>
    </row>
    <row r="104" customFormat="false" ht="12.8" hidden="false" customHeight="false" outlineLevel="0" collapsed="false">
      <c r="A104" s="80"/>
      <c r="B104" s="81" t="s">
        <v>174</v>
      </c>
      <c r="C104" s="82" t="n">
        <v>0.0165</v>
      </c>
      <c r="D104" s="83" t="n">
        <f aca="false">$D$99*C104</f>
        <v>318.417697280012</v>
      </c>
      <c r="E104" s="187" t="s">
        <v>175</v>
      </c>
    </row>
    <row r="105" customFormat="false" ht="12.8" hidden="false" customHeight="false" outlineLevel="0" collapsed="false">
      <c r="A105" s="80"/>
      <c r="B105" s="81" t="s">
        <v>176</v>
      </c>
      <c r="C105" s="82" t="n">
        <v>0.076</v>
      </c>
      <c r="D105" s="83" t="n">
        <f aca="false">$D$99*C105</f>
        <v>1466.65121171399</v>
      </c>
      <c r="E105" s="187" t="s">
        <v>175</v>
      </c>
    </row>
    <row r="106" customFormat="false" ht="12.8" hidden="false" customHeight="false" outlineLevel="0" collapsed="false">
      <c r="A106" s="80"/>
      <c r="B106" s="81"/>
      <c r="C106" s="82"/>
      <c r="D106" s="83"/>
      <c r="E106" s="266"/>
    </row>
    <row r="107" customFormat="false" ht="12.8" hidden="false" customHeight="false" outlineLevel="0" collapsed="false">
      <c r="A107" s="80"/>
      <c r="B107" s="81"/>
      <c r="C107" s="82"/>
      <c r="D107" s="83"/>
      <c r="E107" s="121"/>
    </row>
    <row r="108" customFormat="false" ht="12.8" hidden="false" customHeight="false" outlineLevel="0" collapsed="false">
      <c r="A108" s="188"/>
      <c r="B108" s="189" t="s">
        <v>177</v>
      </c>
      <c r="C108" s="190" t="n">
        <v>0.03</v>
      </c>
      <c r="D108" s="191" t="n">
        <f aca="false">$D$99*C108</f>
        <v>578.941267781839</v>
      </c>
      <c r="E108" s="192" t="s">
        <v>178</v>
      </c>
    </row>
    <row r="109" customFormat="false" ht="12.8" hidden="false" customHeight="false" outlineLevel="0" collapsed="false">
      <c r="A109" s="80"/>
      <c r="B109" s="81"/>
      <c r="C109" s="82"/>
      <c r="D109" s="83"/>
      <c r="E109" s="121"/>
    </row>
    <row r="110" customFormat="false" ht="14.25" hidden="false" customHeight="false" outlineLevel="0" collapsed="false">
      <c r="A110" s="147"/>
      <c r="B110" s="84" t="s">
        <v>154</v>
      </c>
      <c r="C110" s="85" t="n">
        <f aca="false">SUM(C104:C109)</f>
        <v>0.1225</v>
      </c>
      <c r="D110" s="86" t="n">
        <f aca="false">SUM(D104:D109)</f>
        <v>2364.01017677584</v>
      </c>
      <c r="E110" s="98"/>
    </row>
    <row r="111" customFormat="false" ht="14.25" hidden="false" customHeight="false" outlineLevel="0" collapsed="false">
      <c r="A111" s="80"/>
      <c r="B111" s="81"/>
      <c r="C111" s="118"/>
      <c r="D111" s="123"/>
      <c r="E111" s="81"/>
    </row>
    <row r="112" customFormat="false" ht="14.25" hidden="false" customHeight="false" outlineLevel="0" collapsed="false">
      <c r="A112" s="80"/>
      <c r="B112" s="84" t="s">
        <v>179</v>
      </c>
      <c r="C112" s="80"/>
      <c r="D112" s="86" t="n">
        <f aca="false">D110+D99</f>
        <v>21662.0524361705</v>
      </c>
      <c r="E112" s="81"/>
    </row>
    <row r="113" customFormat="false" ht="14.25" hidden="false" customHeight="false" outlineLevel="0" collapsed="false">
      <c r="A113" s="188"/>
      <c r="B113" s="226"/>
      <c r="C113" s="188"/>
      <c r="D113" s="227"/>
      <c r="E113" s="189"/>
    </row>
    <row r="114" customFormat="false" ht="14.25" hidden="false" customHeight="false" outlineLevel="0" collapsed="false">
      <c r="A114" s="188"/>
      <c r="B114" s="226"/>
      <c r="C114" s="188"/>
      <c r="D114" s="227"/>
      <c r="E114" s="189"/>
    </row>
    <row r="115" customFormat="false" ht="14.25" hidden="false" customHeight="false" outlineLevel="0" collapsed="false">
      <c r="A115" s="188"/>
      <c r="B115" s="226" t="s">
        <v>180</v>
      </c>
      <c r="C115" s="188" t="n">
        <v>12</v>
      </c>
      <c r="D115" s="227" t="n">
        <f aca="false">D112*C115</f>
        <v>259944.629234046</v>
      </c>
      <c r="E115" s="189"/>
    </row>
    <row r="116" s="196" customFormat="true" ht="9" hidden="false" customHeight="false" outlineLevel="0" collapsed="false"/>
    <row r="117" s="196" customFormat="true" ht="9" hidden="false" customHeight="false" outlineLevel="0" collapsed="false"/>
    <row r="118" s="196" customFormat="true" ht="32.95" hidden="false" customHeight="true" outlineLevel="0" collapsed="false">
      <c r="B118" s="193" t="s">
        <v>181</v>
      </c>
      <c r="C118" s="193"/>
      <c r="D118" s="193"/>
      <c r="E118" s="193"/>
    </row>
    <row r="119" s="196" customFormat="true" ht="12.8" hidden="false" customHeight="false" outlineLevel="0" collapsed="false">
      <c r="B119" s="31"/>
      <c r="C119" s="31"/>
      <c r="D119" s="31"/>
      <c r="E119" s="31"/>
    </row>
    <row r="120" s="196" customFormat="true" ht="36.1" hidden="false" customHeight="false" outlineLevel="0" collapsed="false">
      <c r="B120" s="194" t="s">
        <v>182</v>
      </c>
      <c r="C120" s="194"/>
      <c r="D120" s="194"/>
      <c r="E120" s="194"/>
    </row>
    <row r="121" s="196" customFormat="true" ht="9" hidden="false" customHeight="false" outlineLevel="0" collapsed="false"/>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sheetData>
  <sheetProtection sheet="true" password="ca9c" objects="true" scenarios="true"/>
  <mergeCells count="4">
    <mergeCell ref="A1:E1"/>
    <mergeCell ref="A2:E2"/>
    <mergeCell ref="B118:E118"/>
    <mergeCell ref="B120:E1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9"/>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4.43"/>
    <col collapsed="false" customWidth="true" hidden="false" outlineLevel="0" max="5" min="5" style="196" width="43.66"/>
    <col collapsed="false" customWidth="false" hidden="false" outlineLevel="0" max="1024" min="6" style="196" width="9.12"/>
  </cols>
  <sheetData>
    <row r="1" customFormat="false" ht="14.25" hidden="false" customHeight="false" outlineLevel="0" collapsed="false">
      <c r="A1" s="34" t="s">
        <v>196</v>
      </c>
      <c r="B1" s="34"/>
      <c r="C1" s="34"/>
      <c r="D1" s="34"/>
      <c r="E1" s="34"/>
    </row>
    <row r="2" customFormat="false" ht="14.25" hidden="false" customHeight="false" outlineLevel="0" collapsed="false">
      <c r="A2" s="34" t="s">
        <v>255</v>
      </c>
      <c r="B2" s="34"/>
      <c r="C2" s="34"/>
      <c r="D2" s="34"/>
      <c r="E2" s="34"/>
    </row>
    <row r="3" customFormat="false" ht="14.25" hidden="false" customHeight="false" outlineLevel="0" collapsed="false">
      <c r="A3" s="38"/>
      <c r="B3" s="48" t="s">
        <v>22</v>
      </c>
      <c r="C3" s="42" t="s">
        <v>195</v>
      </c>
      <c r="D3" s="268"/>
      <c r="E3" s="37" t="s">
        <v>53</v>
      </c>
    </row>
    <row r="4" customFormat="false" ht="14.25" hidden="false" customHeight="false" outlineLevel="0" collapsed="false">
      <c r="A4" s="44"/>
      <c r="B4" s="45" t="s">
        <v>55</v>
      </c>
      <c r="C4" s="46"/>
      <c r="D4" s="46"/>
      <c r="E4" s="41" t="s">
        <v>209</v>
      </c>
    </row>
    <row r="5" customFormat="false" ht="14.25" hidden="false" customHeight="false" outlineLevel="0" collapsed="false">
      <c r="A5" s="34" t="n">
        <v>1</v>
      </c>
      <c r="B5" s="230" t="s">
        <v>56</v>
      </c>
      <c r="C5" s="34"/>
      <c r="D5" s="231" t="s">
        <v>57</v>
      </c>
      <c r="E5" s="41" t="s">
        <v>58</v>
      </c>
    </row>
    <row r="6" customFormat="false" ht="14.25" hidden="false" customHeight="false" outlineLevel="0" collapsed="false">
      <c r="A6" s="50"/>
      <c r="B6" s="51"/>
      <c r="C6" s="52"/>
      <c r="D6" s="53"/>
      <c r="E6" s="55" t="s">
        <v>59</v>
      </c>
    </row>
    <row r="7" customFormat="false" ht="14.25" hidden="false" customHeight="false" outlineLevel="0" collapsed="false">
      <c r="A7" s="54" t="s">
        <v>60</v>
      </c>
      <c r="B7" s="55" t="s">
        <v>61</v>
      </c>
      <c r="C7" s="56"/>
      <c r="D7" s="57" t="n">
        <v>1440.4</v>
      </c>
      <c r="E7" s="55" t="s">
        <v>252</v>
      </c>
    </row>
    <row r="8" customFormat="false" ht="14.25" hidden="false" customHeight="false" outlineLevel="0" collapsed="false">
      <c r="A8" s="204"/>
      <c r="B8" s="87"/>
      <c r="C8" s="205"/>
      <c r="D8" s="206"/>
      <c r="E8" s="87" t="str">
        <f aca="false">[1]RECEPCIONISTA!E8</f>
        <v>CCT da categoria MG 000308/2023</v>
      </c>
    </row>
    <row r="9" customFormat="false" ht="14.25" hidden="false" customHeight="false" outlineLevel="0" collapsed="false">
      <c r="A9" s="54" t="s">
        <v>63</v>
      </c>
      <c r="B9" s="55" t="s">
        <v>64</v>
      </c>
      <c r="C9" s="50"/>
      <c r="D9" s="53"/>
      <c r="E9" s="51"/>
    </row>
    <row r="10" customFormat="false" ht="14.25" hidden="false" customHeight="false" outlineLevel="0" collapsed="false">
      <c r="A10" s="207"/>
      <c r="B10" s="208"/>
      <c r="C10" s="209"/>
      <c r="D10" s="210"/>
      <c r="E10" s="208"/>
    </row>
    <row r="11" customFormat="false" ht="14.25" hidden="false" customHeight="false" outlineLevel="0" collapsed="false">
      <c r="A11" s="212"/>
      <c r="B11" s="65"/>
      <c r="C11" s="212"/>
      <c r="D11" s="213"/>
      <c r="E11" s="65"/>
    </row>
    <row r="12" customFormat="false" ht="14.25" hidden="false" customHeight="false" outlineLevel="0" collapsed="false">
      <c r="A12" s="44" t="s">
        <v>65</v>
      </c>
      <c r="B12" s="214" t="s">
        <v>66</v>
      </c>
      <c r="C12" s="215"/>
      <c r="D12" s="216" t="n">
        <f aca="false">D7+D10</f>
        <v>1440.4</v>
      </c>
      <c r="E12" s="217"/>
    </row>
    <row r="13" customFormat="false" ht="14.25" hidden="false" customHeight="false" outlineLevel="0" collapsed="false">
      <c r="A13" s="38"/>
      <c r="B13" s="39"/>
      <c r="C13" s="38"/>
      <c r="D13" s="40"/>
      <c r="E13" s="39"/>
    </row>
    <row r="14" customFormat="false" ht="14.25" hidden="false" customHeight="false" outlineLevel="0" collapsed="false">
      <c r="A14" s="66"/>
      <c r="B14" s="67" t="s">
        <v>67</v>
      </c>
      <c r="C14" s="68"/>
      <c r="D14" s="69"/>
      <c r="E14" s="70"/>
    </row>
    <row r="15" customFormat="false" ht="14.25" hidden="false" customHeight="false" outlineLevel="0" collapsed="false">
      <c r="A15" s="71"/>
      <c r="B15" s="72" t="s">
        <v>68</v>
      </c>
      <c r="C15" s="73" t="s">
        <v>69</v>
      </c>
      <c r="D15" s="74" t="s">
        <v>57</v>
      </c>
      <c r="E15" s="72" t="s">
        <v>58</v>
      </c>
    </row>
    <row r="16" customFormat="false" ht="14.25" hidden="false" customHeight="false" outlineLevel="0" collapsed="false">
      <c r="A16" s="75" t="s">
        <v>60</v>
      </c>
      <c r="B16" s="59" t="s">
        <v>70</v>
      </c>
      <c r="C16" s="76"/>
      <c r="D16" s="61" t="n">
        <f aca="false">((4*22)*4)-(D12*6%)</f>
        <v>265.576</v>
      </c>
      <c r="E16" s="59" t="s">
        <v>71</v>
      </c>
    </row>
    <row r="17" customFormat="false" ht="14.25" hidden="false" customHeight="false" outlineLevel="0" collapsed="false">
      <c r="A17" s="75" t="s">
        <v>63</v>
      </c>
      <c r="B17" s="59" t="s">
        <v>72</v>
      </c>
      <c r="C17" s="76" t="n">
        <v>0</v>
      </c>
      <c r="D17" s="61" t="n">
        <f aca="false">(26.14*80%)*22</f>
        <v>460.064</v>
      </c>
      <c r="E17" s="59" t="s">
        <v>211</v>
      </c>
      <c r="H17" s="218"/>
    </row>
    <row r="18" customFormat="false" ht="14.25" hidden="false" customHeight="false" outlineLevel="0" collapsed="false">
      <c r="A18" s="75" t="s">
        <v>74</v>
      </c>
      <c r="B18" s="59" t="s">
        <v>75</v>
      </c>
      <c r="C18" s="76" t="n">
        <v>0</v>
      </c>
      <c r="D18" s="61" t="n">
        <v>43.66</v>
      </c>
      <c r="E18" s="59" t="s">
        <v>203</v>
      </c>
    </row>
    <row r="19" customFormat="false" ht="14.25" hidden="false" customHeight="false" outlineLevel="0" collapsed="false">
      <c r="A19" s="75" t="s">
        <v>76</v>
      </c>
      <c r="B19" s="59" t="s">
        <v>77</v>
      </c>
      <c r="C19" s="76" t="n">
        <v>0</v>
      </c>
      <c r="D19" s="61" t="n">
        <v>5</v>
      </c>
      <c r="E19" s="59" t="s">
        <v>204</v>
      </c>
    </row>
    <row r="20" customFormat="false" ht="14.25" hidden="false" customHeight="false" outlineLevel="0" collapsed="false">
      <c r="A20" s="78"/>
      <c r="B20" s="72" t="s">
        <v>78</v>
      </c>
      <c r="C20" s="79" t="n">
        <f aca="false">SUM(C16:C19)</f>
        <v>0</v>
      </c>
      <c r="D20" s="74" t="n">
        <f aca="false">SUM(D16:D19)</f>
        <v>774.3</v>
      </c>
      <c r="E20" s="59"/>
    </row>
    <row r="21" customFormat="false" ht="14.25" hidden="false" customHeight="false" outlineLevel="0" collapsed="false">
      <c r="A21" s="38"/>
      <c r="B21" s="39"/>
      <c r="C21" s="38"/>
      <c r="D21" s="40"/>
      <c r="E21" s="39"/>
    </row>
    <row r="22" customFormat="false" ht="14.25" hidden="false" customHeight="false" outlineLevel="0" collapsed="false">
      <c r="A22" s="66"/>
      <c r="B22" s="67" t="s">
        <v>79</v>
      </c>
      <c r="C22" s="68"/>
      <c r="D22" s="69"/>
      <c r="E22" s="70"/>
    </row>
    <row r="23" customFormat="false" ht="14.25" hidden="false" customHeight="false" outlineLevel="0" collapsed="false">
      <c r="A23" s="71"/>
      <c r="B23" s="72" t="s">
        <v>80</v>
      </c>
      <c r="C23" s="73" t="s">
        <v>69</v>
      </c>
      <c r="D23" s="74" t="s">
        <v>57</v>
      </c>
      <c r="E23" s="72" t="s">
        <v>58</v>
      </c>
    </row>
    <row r="24" customFormat="false" ht="14.25" hidden="false" customHeight="false" outlineLevel="0" collapsed="false">
      <c r="A24" s="75" t="s">
        <v>60</v>
      </c>
      <c r="B24" s="59" t="s">
        <v>81</v>
      </c>
      <c r="C24" s="76" t="n">
        <v>0.2</v>
      </c>
      <c r="D24" s="61" t="n">
        <f aca="false">D12*C24</f>
        <v>288.08</v>
      </c>
      <c r="E24" s="59" t="s">
        <v>82</v>
      </c>
    </row>
    <row r="25" customFormat="false" ht="14.25" hidden="false" customHeight="false" outlineLevel="0" collapsed="false">
      <c r="A25" s="75" t="s">
        <v>63</v>
      </c>
      <c r="B25" s="59" t="s">
        <v>83</v>
      </c>
      <c r="C25" s="76" t="n">
        <v>0.08</v>
      </c>
      <c r="D25" s="61" t="n">
        <f aca="false">D$12*C25</f>
        <v>115.232</v>
      </c>
      <c r="E25" s="59" t="s">
        <v>84</v>
      </c>
    </row>
    <row r="26" customFormat="false" ht="14.25" hidden="false" customHeight="false" outlineLevel="0" collapsed="false">
      <c r="A26" s="75" t="s">
        <v>74</v>
      </c>
      <c r="B26" s="59" t="s">
        <v>85</v>
      </c>
      <c r="C26" s="76" t="n">
        <v>0.025</v>
      </c>
      <c r="D26" s="61" t="n">
        <f aca="false">D$12*C26</f>
        <v>36.01</v>
      </c>
      <c r="E26" s="59" t="s">
        <v>86</v>
      </c>
    </row>
    <row r="27" customFormat="false" ht="14.25" hidden="false" customHeight="false" outlineLevel="0" collapsed="false">
      <c r="A27" s="75" t="s">
        <v>76</v>
      </c>
      <c r="B27" s="59" t="s">
        <v>87</v>
      </c>
      <c r="C27" s="76" t="n">
        <v>0.01</v>
      </c>
      <c r="D27" s="61" t="n">
        <f aca="false">D$12*C27</f>
        <v>14.404</v>
      </c>
      <c r="E27" s="59" t="s">
        <v>88</v>
      </c>
    </row>
    <row r="28" customFormat="false" ht="14.25" hidden="false" customHeight="false" outlineLevel="0" collapsed="false">
      <c r="A28" s="75" t="s">
        <v>89</v>
      </c>
      <c r="B28" s="59" t="s">
        <v>90</v>
      </c>
      <c r="C28" s="76" t="n">
        <v>0.025</v>
      </c>
      <c r="D28" s="61" t="n">
        <f aca="false">D$12*C28</f>
        <v>36.01</v>
      </c>
      <c r="E28" s="59" t="s">
        <v>91</v>
      </c>
    </row>
    <row r="29" customFormat="false" ht="14.25" hidden="false" customHeight="false" outlineLevel="0" collapsed="false">
      <c r="A29" s="75" t="s">
        <v>92</v>
      </c>
      <c r="B29" s="59" t="s">
        <v>93</v>
      </c>
      <c r="C29" s="76" t="n">
        <v>0.002</v>
      </c>
      <c r="D29" s="61" t="n">
        <f aca="false">D$12*C29</f>
        <v>2.8808</v>
      </c>
      <c r="E29" s="59" t="s">
        <v>94</v>
      </c>
    </row>
    <row r="30" customFormat="false" ht="14.25" hidden="false" customHeight="false" outlineLevel="0" collapsed="false">
      <c r="A30" s="75" t="s">
        <v>95</v>
      </c>
      <c r="B30" s="59" t="s">
        <v>96</v>
      </c>
      <c r="C30" s="76" t="n">
        <v>0.006</v>
      </c>
      <c r="D30" s="61" t="n">
        <f aca="false">D$12*C30</f>
        <v>8.6424</v>
      </c>
      <c r="E30" s="59" t="s">
        <v>97</v>
      </c>
    </row>
    <row r="31" customFormat="false" ht="14.25" hidden="false" customHeight="false" outlineLevel="0" collapsed="false">
      <c r="A31" s="80" t="s">
        <v>98</v>
      </c>
      <c r="B31" s="81" t="s">
        <v>99</v>
      </c>
      <c r="C31" s="82" t="n">
        <v>0</v>
      </c>
      <c r="D31" s="83" t="n">
        <f aca="false">D$12*C31</f>
        <v>0</v>
      </c>
      <c r="E31" s="81" t="s">
        <v>100</v>
      </c>
    </row>
    <row r="32" customFormat="false" ht="14.25" hidden="false" customHeight="false" outlineLevel="0" collapsed="false">
      <c r="A32" s="75"/>
      <c r="B32" s="72" t="s">
        <v>101</v>
      </c>
      <c r="C32" s="73" t="n">
        <f aca="false">SUM(C24:C31)</f>
        <v>0.348</v>
      </c>
      <c r="D32" s="74" t="n">
        <f aca="false">SUM(D24:D31)</f>
        <v>501.2592</v>
      </c>
      <c r="E32" s="59"/>
    </row>
    <row r="33" customFormat="false" ht="14.25" hidden="false" customHeight="false" outlineLevel="0" collapsed="false">
      <c r="A33" s="38"/>
      <c r="B33" s="39"/>
      <c r="C33" s="38"/>
      <c r="D33" s="40"/>
      <c r="E33" s="39"/>
    </row>
    <row r="34" customFormat="false" ht="14.25" hidden="false" customHeight="false" outlineLevel="0" collapsed="false">
      <c r="A34" s="66"/>
      <c r="B34" s="67" t="s">
        <v>102</v>
      </c>
      <c r="C34" s="68"/>
      <c r="D34" s="69"/>
      <c r="E34" s="70"/>
    </row>
    <row r="35" customFormat="false" ht="14.25" hidden="false" customHeight="false" outlineLevel="0" collapsed="false">
      <c r="A35" s="71"/>
      <c r="B35" s="72"/>
      <c r="C35" s="73" t="s">
        <v>69</v>
      </c>
      <c r="D35" s="74" t="s">
        <v>57</v>
      </c>
      <c r="E35" s="72" t="s">
        <v>58</v>
      </c>
    </row>
    <row r="36" customFormat="false" ht="14.25" hidden="false" customHeight="false" outlineLevel="0" collapsed="false">
      <c r="A36" s="75" t="s">
        <v>60</v>
      </c>
      <c r="B36" s="59" t="s">
        <v>103</v>
      </c>
      <c r="C36" s="76" t="n">
        <v>0.0833</v>
      </c>
      <c r="D36" s="61" t="n">
        <f aca="false">D$12*C36</f>
        <v>119.98532</v>
      </c>
      <c r="E36" s="59" t="s">
        <v>104</v>
      </c>
    </row>
    <row r="37" customFormat="false" ht="14.25" hidden="false" customHeight="false" outlineLevel="0" collapsed="false">
      <c r="A37" s="75" t="s">
        <v>63</v>
      </c>
      <c r="B37" s="87" t="s">
        <v>105</v>
      </c>
      <c r="C37" s="88" t="n">
        <v>0.0833</v>
      </c>
      <c r="D37" s="206" t="n">
        <f aca="false">D$12*C37</f>
        <v>119.98532</v>
      </c>
      <c r="E37" s="89" t="s">
        <v>106</v>
      </c>
    </row>
    <row r="38" customFormat="false" ht="14.25" hidden="false" customHeight="false" outlineLevel="0" collapsed="false">
      <c r="A38" s="75" t="s">
        <v>74</v>
      </c>
      <c r="B38" s="59" t="s">
        <v>107</v>
      </c>
      <c r="C38" s="76" t="n">
        <v>0.0278</v>
      </c>
      <c r="D38" s="61" t="n">
        <f aca="false">D$12*C38</f>
        <v>40.04312</v>
      </c>
      <c r="E38" s="59" t="s">
        <v>108</v>
      </c>
    </row>
    <row r="39" customFormat="false" ht="14.25" hidden="false" customHeight="false" outlineLevel="0" collapsed="false">
      <c r="A39" s="90"/>
      <c r="B39" s="91" t="s">
        <v>109</v>
      </c>
      <c r="C39" s="92" t="n">
        <f aca="false">SUM(C36:C38)</f>
        <v>0.1944</v>
      </c>
      <c r="D39" s="93" t="n">
        <f aca="false">SUM(D36:D38)</f>
        <v>280.01376</v>
      </c>
      <c r="E39" s="51"/>
    </row>
    <row r="40" customFormat="false" ht="14.25" hidden="false" customHeight="false" outlineLevel="0" collapsed="false">
      <c r="A40" s="94"/>
      <c r="B40" s="51"/>
      <c r="C40" s="95"/>
      <c r="D40" s="53"/>
      <c r="E40" s="96" t="s">
        <v>110</v>
      </c>
    </row>
    <row r="41" customFormat="false" ht="14.25" hidden="false" customHeight="false" outlineLevel="0" collapsed="false">
      <c r="A41" s="97" t="s">
        <v>74</v>
      </c>
      <c r="B41" s="98" t="s">
        <v>111</v>
      </c>
      <c r="C41" s="99" t="n">
        <f aca="false">C39*C32</f>
        <v>0.0676512</v>
      </c>
      <c r="D41" s="100" t="n">
        <f aca="false">D$12*C41</f>
        <v>97.44478848</v>
      </c>
      <c r="E41" s="101" t="s">
        <v>112</v>
      </c>
    </row>
    <row r="42" customFormat="false" ht="14.25" hidden="false" customHeight="false" outlineLevel="0" collapsed="false">
      <c r="A42" s="78"/>
      <c r="B42" s="221" t="s">
        <v>113</v>
      </c>
      <c r="C42" s="222" t="n">
        <f aca="false">SUM(C39:C41)</f>
        <v>0.2620512</v>
      </c>
      <c r="D42" s="223" t="n">
        <f aca="false">SUM(D39:D41)</f>
        <v>377.45854848</v>
      </c>
      <c r="E42" s="59"/>
    </row>
    <row r="43" customFormat="false" ht="14.25" hidden="false" customHeight="false" outlineLevel="0" collapsed="false">
      <c r="A43" s="232"/>
      <c r="B43" s="233"/>
      <c r="C43" s="234"/>
      <c r="D43" s="235"/>
      <c r="E43" s="233"/>
    </row>
    <row r="44" customFormat="false" ht="14.25" hidden="false" customHeight="false" outlineLevel="0" collapsed="false">
      <c r="A44" s="107"/>
      <c r="B44" s="108" t="s">
        <v>114</v>
      </c>
      <c r="C44" s="109"/>
      <c r="D44" s="110"/>
      <c r="E44" s="111"/>
    </row>
    <row r="45" customFormat="false" ht="14.25" hidden="false" customHeight="false" outlineLevel="0" collapsed="false">
      <c r="A45" s="112"/>
      <c r="B45" s="113"/>
      <c r="C45" s="114" t="s">
        <v>69</v>
      </c>
      <c r="D45" s="115" t="s">
        <v>57</v>
      </c>
      <c r="E45" s="113" t="s">
        <v>58</v>
      </c>
    </row>
    <row r="46" customFormat="false" ht="14.25" hidden="false" customHeight="false" outlineLevel="0" collapsed="false">
      <c r="A46" s="116" t="s">
        <v>60</v>
      </c>
      <c r="B46" s="117" t="s">
        <v>115</v>
      </c>
      <c r="C46" s="118" t="n">
        <v>0</v>
      </c>
      <c r="D46" s="119" t="n">
        <f aca="false">D$12*C46</f>
        <v>0</v>
      </c>
      <c r="E46" s="117" t="s">
        <v>116</v>
      </c>
    </row>
    <row r="47" customFormat="false" ht="14.25" hidden="false" customHeight="false" outlineLevel="0" collapsed="false">
      <c r="A47" s="120"/>
      <c r="B47" s="121"/>
      <c r="C47" s="122"/>
      <c r="D47" s="123"/>
      <c r="E47" s="121" t="s">
        <v>117</v>
      </c>
    </row>
    <row r="48" customFormat="false" ht="14.25" hidden="false" customHeight="false" outlineLevel="0" collapsed="false">
      <c r="A48" s="124"/>
      <c r="B48" s="98"/>
      <c r="C48" s="99"/>
      <c r="D48" s="100"/>
      <c r="E48" s="98" t="s">
        <v>118</v>
      </c>
    </row>
    <row r="49" customFormat="false" ht="14.25" hidden="false" customHeight="false" outlineLevel="0" collapsed="false">
      <c r="A49" s="125"/>
      <c r="B49" s="126" t="s">
        <v>109</v>
      </c>
      <c r="C49" s="127" t="n">
        <f aca="false">SUM(C46:C48)</f>
        <v>0</v>
      </c>
      <c r="D49" s="128" t="n">
        <f aca="false">SUM(D46:D48)</f>
        <v>0</v>
      </c>
      <c r="E49" s="121"/>
    </row>
    <row r="50" customFormat="false" ht="14.25" hidden="false" customHeight="false" outlineLevel="0" collapsed="false">
      <c r="A50" s="129"/>
      <c r="B50" s="130"/>
      <c r="C50" s="118"/>
      <c r="D50" s="119"/>
      <c r="E50" s="131" t="s">
        <v>110</v>
      </c>
    </row>
    <row r="51" customFormat="false" ht="14.25" hidden="false" customHeight="false" outlineLevel="0" collapsed="false">
      <c r="A51" s="97" t="s">
        <v>63</v>
      </c>
      <c r="B51" s="132" t="s">
        <v>111</v>
      </c>
      <c r="C51" s="99" t="n">
        <f aca="false">C49*C32</f>
        <v>0</v>
      </c>
      <c r="D51" s="100" t="n">
        <f aca="false">D$12*C51</f>
        <v>0</v>
      </c>
      <c r="E51" s="101" t="s">
        <v>212</v>
      </c>
    </row>
    <row r="52" customFormat="false" ht="14.25" hidden="false" customHeight="false" outlineLevel="0" collapsed="false">
      <c r="A52" s="312"/>
      <c r="B52" s="313" t="s">
        <v>119</v>
      </c>
      <c r="C52" s="314" t="n">
        <f aca="false">SUM(C49:C51)</f>
        <v>0</v>
      </c>
      <c r="D52" s="315" t="n">
        <f aca="false">SUM(D49:D51)</f>
        <v>0</v>
      </c>
      <c r="E52" s="189"/>
    </row>
    <row r="53" customFormat="false" ht="14.25" hidden="false" customHeight="false" outlineLevel="0" collapsed="false">
      <c r="A53" s="199"/>
      <c r="B53" s="219"/>
      <c r="C53" s="199"/>
      <c r="D53" s="220"/>
      <c r="E53" s="219"/>
    </row>
    <row r="54" customFormat="false" ht="14.25" hidden="false" customHeight="false" outlineLevel="0" collapsed="false">
      <c r="A54" s="107"/>
      <c r="B54" s="108" t="s">
        <v>120</v>
      </c>
      <c r="C54" s="109"/>
      <c r="D54" s="110"/>
      <c r="E54" s="111"/>
    </row>
    <row r="55" customFormat="false" ht="14.25" hidden="false" customHeight="false" outlineLevel="0" collapsed="false">
      <c r="A55" s="107"/>
      <c r="B55" s="113"/>
      <c r="C55" s="134" t="s">
        <v>69</v>
      </c>
      <c r="D55" s="135" t="s">
        <v>57</v>
      </c>
      <c r="E55" s="136" t="s">
        <v>58</v>
      </c>
    </row>
    <row r="56" customFormat="false" ht="14.25" hidden="false" customHeight="false" outlineLevel="0" collapsed="false">
      <c r="A56" s="129"/>
      <c r="B56" s="117"/>
      <c r="C56" s="116"/>
      <c r="D56" s="137"/>
      <c r="E56" s="138" t="s">
        <v>121</v>
      </c>
    </row>
    <row r="57" customFormat="false" ht="14.25" hidden="false" customHeight="false" outlineLevel="0" collapsed="false">
      <c r="A57" s="139" t="s">
        <v>60</v>
      </c>
      <c r="B57" s="121" t="s">
        <v>122</v>
      </c>
      <c r="C57" s="122" t="n">
        <f aca="false">5%*8.33%</f>
        <v>0.004165</v>
      </c>
      <c r="D57" s="140" t="n">
        <f aca="false">D$12*C57</f>
        <v>5.999266</v>
      </c>
      <c r="E57" s="138" t="s">
        <v>123</v>
      </c>
    </row>
    <row r="58" customFormat="false" ht="14.25" hidden="false" customHeight="false" outlineLevel="0" collapsed="false">
      <c r="A58" s="97"/>
      <c r="B58" s="98"/>
      <c r="C58" s="99"/>
      <c r="D58" s="141"/>
      <c r="E58" s="101" t="s">
        <v>124</v>
      </c>
    </row>
    <row r="59" customFormat="false" ht="14.25" hidden="false" customHeight="false" outlineLevel="0" collapsed="false">
      <c r="A59" s="120"/>
      <c r="B59" s="121"/>
      <c r="C59" s="122"/>
      <c r="D59" s="123"/>
      <c r="E59" s="131" t="s">
        <v>125</v>
      </c>
    </row>
    <row r="60" customFormat="false" ht="14.25" hidden="false" customHeight="false" outlineLevel="0" collapsed="false">
      <c r="A60" s="124" t="s">
        <v>63</v>
      </c>
      <c r="B60" s="98" t="s">
        <v>126</v>
      </c>
      <c r="C60" s="99" t="n">
        <f aca="false">C57*8%</f>
        <v>0.0003332</v>
      </c>
      <c r="D60" s="100" t="n">
        <f aca="false">D$12*C60</f>
        <v>0.47994128</v>
      </c>
      <c r="E60" s="101" t="s">
        <v>127</v>
      </c>
    </row>
    <row r="61" customFormat="false" ht="14.25" hidden="false" customHeight="false" outlineLevel="0" collapsed="false">
      <c r="A61" s="116"/>
      <c r="B61" s="117" t="s">
        <v>128</v>
      </c>
      <c r="C61" s="118"/>
      <c r="D61" s="119"/>
      <c r="E61" s="117" t="s">
        <v>129</v>
      </c>
    </row>
    <row r="62" customFormat="false" ht="14.25" hidden="false" customHeight="false" outlineLevel="0" collapsed="false">
      <c r="A62" s="124" t="s">
        <v>74</v>
      </c>
      <c r="B62" s="98" t="s">
        <v>130</v>
      </c>
      <c r="C62" s="99" t="n">
        <v>0</v>
      </c>
      <c r="D62" s="100" t="n">
        <f aca="false">D$12*C62</f>
        <v>0</v>
      </c>
      <c r="E62" s="98"/>
    </row>
    <row r="63" customFormat="false" ht="14.25" hidden="false" customHeight="false" outlineLevel="0" collapsed="false">
      <c r="A63" s="116"/>
      <c r="B63" s="117"/>
      <c r="C63" s="142"/>
      <c r="D63" s="119"/>
      <c r="E63" s="131" t="s">
        <v>131</v>
      </c>
    </row>
    <row r="64" customFormat="false" ht="14.25" hidden="false" customHeight="false" outlineLevel="0" collapsed="false">
      <c r="A64" s="120" t="s">
        <v>76</v>
      </c>
      <c r="B64" s="121" t="s">
        <v>132</v>
      </c>
      <c r="C64" s="143" t="n">
        <f aca="false">(7/30)/12</f>
        <v>0.0194444444444444</v>
      </c>
      <c r="D64" s="123" t="n">
        <f aca="false">D$12*C64</f>
        <v>28.0077777777778</v>
      </c>
      <c r="E64" s="138" t="s">
        <v>133</v>
      </c>
    </row>
    <row r="65" customFormat="false" ht="14.25" hidden="false" customHeight="false" outlineLevel="0" collapsed="false">
      <c r="A65" s="124"/>
      <c r="B65" s="121"/>
      <c r="C65" s="144"/>
      <c r="D65" s="100"/>
      <c r="E65" s="138" t="s">
        <v>134</v>
      </c>
    </row>
    <row r="66" customFormat="false" ht="14.25" hidden="false" customHeight="false" outlineLevel="0" collapsed="false">
      <c r="A66" s="139" t="s">
        <v>89</v>
      </c>
      <c r="B66" s="117" t="s">
        <v>111</v>
      </c>
      <c r="C66" s="145" t="n">
        <f aca="false">C64*C32</f>
        <v>0.00676666666666667</v>
      </c>
      <c r="D66" s="123" t="n">
        <f aca="false">D$12*C66</f>
        <v>9.74670666666667</v>
      </c>
      <c r="E66" s="117" t="s">
        <v>135</v>
      </c>
    </row>
    <row r="67" customFormat="false" ht="14.25" hidden="false" customHeight="false" outlineLevel="0" collapsed="false">
      <c r="A67" s="139"/>
      <c r="B67" s="98"/>
      <c r="C67" s="145"/>
      <c r="D67" s="146"/>
      <c r="E67" s="98" t="s">
        <v>136</v>
      </c>
    </row>
    <row r="68" customFormat="false" ht="14.25" hidden="false" customHeight="false" outlineLevel="0" collapsed="false">
      <c r="A68" s="116"/>
      <c r="B68" s="117" t="s">
        <v>128</v>
      </c>
      <c r="C68" s="118"/>
      <c r="D68" s="119"/>
      <c r="E68" s="121" t="s">
        <v>129</v>
      </c>
    </row>
    <row r="69" customFormat="false" ht="14.25" hidden="false" customHeight="false" outlineLevel="0" collapsed="false">
      <c r="A69" s="124" t="s">
        <v>92</v>
      </c>
      <c r="B69" s="98" t="s">
        <v>137</v>
      </c>
      <c r="C69" s="99" t="n">
        <v>0</v>
      </c>
      <c r="D69" s="100" t="n">
        <f aca="false">D$12*C69</f>
        <v>0</v>
      </c>
      <c r="E69" s="98"/>
    </row>
    <row r="70" customFormat="false" ht="14.25" hidden="false" customHeight="false" outlineLevel="0" collapsed="false">
      <c r="A70" s="308"/>
      <c r="B70" s="226" t="s">
        <v>138</v>
      </c>
      <c r="C70" s="238" t="n">
        <f aca="false">SUM(C57:C69)</f>
        <v>0.0307093111111111</v>
      </c>
      <c r="D70" s="227" t="n">
        <f aca="false">SUM(D57:D69)</f>
        <v>44.2336917244444</v>
      </c>
      <c r="E70" s="189"/>
    </row>
    <row r="71" customFormat="false" ht="14.25" hidden="false" customHeight="false" outlineLevel="0" collapsed="false">
      <c r="A71" s="232"/>
      <c r="B71" s="233"/>
      <c r="C71" s="234"/>
      <c r="D71" s="235"/>
      <c r="E71" s="233"/>
    </row>
    <row r="72" customFormat="false" ht="14.25" hidden="false" customHeight="false" outlineLevel="0" collapsed="false">
      <c r="A72" s="107"/>
      <c r="B72" s="108" t="s">
        <v>139</v>
      </c>
      <c r="C72" s="109"/>
      <c r="D72" s="110"/>
      <c r="E72" s="111"/>
    </row>
    <row r="73" customFormat="false" ht="14.25" hidden="false" customHeight="false" outlineLevel="0" collapsed="false">
      <c r="A73" s="148"/>
      <c r="B73" s="149"/>
      <c r="C73" s="150" t="s">
        <v>69</v>
      </c>
      <c r="D73" s="135" t="s">
        <v>57</v>
      </c>
      <c r="E73" s="149" t="s">
        <v>58</v>
      </c>
    </row>
    <row r="74" customFormat="false" ht="14.25" hidden="false" customHeight="false" outlineLevel="0" collapsed="false">
      <c r="A74" s="120"/>
      <c r="B74" s="121"/>
      <c r="C74" s="122"/>
      <c r="D74" s="123"/>
      <c r="E74" s="131" t="s">
        <v>125</v>
      </c>
    </row>
    <row r="75" customFormat="false" ht="14.25" hidden="false" customHeight="false" outlineLevel="0" collapsed="false">
      <c r="A75" s="120" t="s">
        <v>60</v>
      </c>
      <c r="B75" s="121" t="s">
        <v>141</v>
      </c>
      <c r="C75" s="122" t="n">
        <f aca="false">(5/30)/12</f>
        <v>0.0138888888888889</v>
      </c>
      <c r="D75" s="123" t="n">
        <f aca="false">D$12*C75</f>
        <v>20.0055555555556</v>
      </c>
      <c r="E75" s="138" t="s">
        <v>142</v>
      </c>
    </row>
    <row r="76" customFormat="false" ht="14.25" hidden="false" customHeight="false" outlineLevel="0" collapsed="false">
      <c r="A76" s="129"/>
      <c r="B76" s="117"/>
      <c r="C76" s="151"/>
      <c r="D76" s="119"/>
      <c r="E76" s="117" t="s">
        <v>143</v>
      </c>
    </row>
    <row r="77" customFormat="false" ht="14.25" hidden="false" customHeight="false" outlineLevel="0" collapsed="false">
      <c r="A77" s="139" t="s">
        <v>63</v>
      </c>
      <c r="B77" s="121" t="s">
        <v>144</v>
      </c>
      <c r="C77" s="145" t="n">
        <v>0.00021</v>
      </c>
      <c r="D77" s="123" t="n">
        <f aca="false">D$12*C77</f>
        <v>0.302484</v>
      </c>
      <c r="E77" s="121" t="s">
        <v>145</v>
      </c>
    </row>
    <row r="78" customFormat="false" ht="14.25" hidden="false" customHeight="false" outlineLevel="0" collapsed="false">
      <c r="A78" s="97"/>
      <c r="B78" s="98"/>
      <c r="C78" s="152"/>
      <c r="D78" s="100"/>
      <c r="E78" s="98" t="s">
        <v>146</v>
      </c>
    </row>
    <row r="79" customFormat="false" ht="14.25" hidden="false" customHeight="false" outlineLevel="0" collapsed="false">
      <c r="A79" s="120"/>
      <c r="B79" s="121"/>
      <c r="C79" s="143"/>
      <c r="D79" s="123"/>
      <c r="E79" s="153" t="s">
        <v>147</v>
      </c>
    </row>
    <row r="80" customFormat="false" ht="14.25" hidden="false" customHeight="false" outlineLevel="0" collapsed="false">
      <c r="A80" s="120" t="s">
        <v>74</v>
      </c>
      <c r="B80" s="121" t="s">
        <v>148</v>
      </c>
      <c r="C80" s="143" t="n">
        <f aca="false">(3/30)/12</f>
        <v>0.00833333333333333</v>
      </c>
      <c r="D80" s="123" t="n">
        <f aca="false">D$12*C80</f>
        <v>12.0033333333333</v>
      </c>
      <c r="E80" s="138" t="s">
        <v>149</v>
      </c>
    </row>
    <row r="81" customFormat="false" ht="14.25" hidden="false" customHeight="false" outlineLevel="0" collapsed="false">
      <c r="A81" s="124"/>
      <c r="B81" s="121"/>
      <c r="C81" s="144"/>
      <c r="D81" s="100"/>
      <c r="E81" s="138" t="s">
        <v>150</v>
      </c>
    </row>
    <row r="82" customFormat="false" ht="14.25" hidden="false" customHeight="false" outlineLevel="0" collapsed="false">
      <c r="A82" s="139" t="s">
        <v>76</v>
      </c>
      <c r="B82" s="117" t="s">
        <v>151</v>
      </c>
      <c r="C82" s="145" t="n">
        <f aca="false">(15/30)/12*0.1</f>
        <v>0.00416666666666667</v>
      </c>
      <c r="D82" s="123" t="n">
        <f aca="false">D$12*C82</f>
        <v>6.00166666666667</v>
      </c>
      <c r="E82" s="117" t="s">
        <v>152</v>
      </c>
    </row>
    <row r="83" customFormat="false" ht="14.25" hidden="false" customHeight="false" outlineLevel="0" collapsed="false">
      <c r="A83" s="139"/>
      <c r="B83" s="98"/>
      <c r="C83" s="145"/>
      <c r="D83" s="146"/>
      <c r="E83" s="98" t="s">
        <v>153</v>
      </c>
    </row>
    <row r="84" customFormat="false" ht="14.25" hidden="false" customHeight="false" outlineLevel="0" collapsed="false">
      <c r="A84" s="147"/>
      <c r="B84" s="84" t="s">
        <v>154</v>
      </c>
      <c r="C84" s="85" t="n">
        <f aca="false">SUM(C74:C83)</f>
        <v>0.0265988888888889</v>
      </c>
      <c r="D84" s="86" t="n">
        <f aca="false">SUM(D74:D83)</f>
        <v>38.3130395555556</v>
      </c>
      <c r="E84" s="81"/>
    </row>
    <row r="85" customFormat="false" ht="14.25" hidden="false" customHeight="false" outlineLevel="0" collapsed="false">
      <c r="A85" s="80" t="s">
        <v>89</v>
      </c>
      <c r="B85" s="81" t="s">
        <v>155</v>
      </c>
      <c r="C85" s="118" t="n">
        <v>0</v>
      </c>
      <c r="D85" s="123" t="n">
        <f aca="false">D$12*C85</f>
        <v>0</v>
      </c>
      <c r="E85" s="117" t="s">
        <v>156</v>
      </c>
    </row>
    <row r="86" customFormat="false" ht="14.25" hidden="false" customHeight="false" outlineLevel="0" collapsed="false">
      <c r="A86" s="309"/>
      <c r="B86" s="310" t="s">
        <v>157</v>
      </c>
      <c r="C86" s="309"/>
      <c r="D86" s="311" t="n">
        <f aca="false">SUM(D84:D85)</f>
        <v>38.3130395555556</v>
      </c>
      <c r="E86" s="263" t="s">
        <v>158</v>
      </c>
    </row>
    <row r="87" customFormat="false" ht="14.25" hidden="false" customHeight="false" outlineLevel="0" collapsed="false">
      <c r="A87" s="232"/>
      <c r="B87" s="236"/>
      <c r="C87" s="232"/>
      <c r="D87" s="237"/>
      <c r="E87" s="233"/>
    </row>
    <row r="88" customFormat="false" ht="14.25" hidden="false" customHeight="false" outlineLevel="0" collapsed="false">
      <c r="A88" s="188"/>
      <c r="B88" s="226" t="s">
        <v>159</v>
      </c>
      <c r="C88" s="238"/>
      <c r="D88" s="227" t="n">
        <f aca="false">D86+D70+D52+D42+D32+D20+D12</f>
        <v>3175.96447976</v>
      </c>
      <c r="E88" s="189"/>
    </row>
    <row r="89" customFormat="false" ht="14.25" hidden="false" customHeight="false" outlineLevel="0" collapsed="false">
      <c r="A89" s="232"/>
      <c r="B89" s="236"/>
      <c r="C89" s="239"/>
      <c r="D89" s="237"/>
      <c r="E89" s="233"/>
    </row>
    <row r="90" customFormat="false" ht="15" hidden="false" customHeight="false" outlineLevel="0" collapsed="false">
      <c r="A90" s="232"/>
      <c r="B90" s="226" t="s">
        <v>160</v>
      </c>
      <c r="C90" s="238"/>
      <c r="D90" s="240" t="s">
        <v>256</v>
      </c>
      <c r="E90" s="241" t="n">
        <f aca="false">D88*D90</f>
        <v>31759.6447976</v>
      </c>
    </row>
    <row r="91" customFormat="false" ht="14.25" hidden="false" customHeight="false" outlineLevel="0" collapsed="false">
      <c r="A91" s="199"/>
      <c r="B91" s="219"/>
      <c r="C91" s="199"/>
      <c r="D91" s="220"/>
      <c r="E91" s="219"/>
    </row>
    <row r="92" customFormat="false" ht="14.25" hidden="false" customHeight="false" outlineLevel="0" collapsed="false">
      <c r="A92" s="107"/>
      <c r="B92" s="108" t="s">
        <v>162</v>
      </c>
      <c r="C92" s="109"/>
      <c r="D92" s="110"/>
      <c r="E92" s="111"/>
    </row>
    <row r="93" customFormat="false" ht="14.25" hidden="false" customHeight="false" outlineLevel="0" collapsed="false">
      <c r="A93" s="167"/>
      <c r="B93" s="136"/>
      <c r="C93" s="168" t="s">
        <v>69</v>
      </c>
      <c r="D93" s="169" t="s">
        <v>57</v>
      </c>
      <c r="E93" s="149" t="s">
        <v>58</v>
      </c>
    </row>
    <row r="94" customFormat="false" ht="14.25" hidden="false" customHeight="false" outlineLevel="0" collapsed="false">
      <c r="A94" s="124" t="s">
        <v>60</v>
      </c>
      <c r="B94" s="98" t="s">
        <v>163</v>
      </c>
      <c r="C94" s="99" t="n">
        <v>0.13</v>
      </c>
      <c r="D94" s="100" t="n">
        <f aca="false">E90*C94</f>
        <v>4128.753823688</v>
      </c>
      <c r="E94" s="170" t="s">
        <v>205</v>
      </c>
    </row>
    <row r="95" customFormat="false" ht="14.25" hidden="false" customHeight="false" outlineLevel="0" collapsed="false">
      <c r="A95" s="80" t="s">
        <v>63</v>
      </c>
      <c r="B95" s="98" t="s">
        <v>165</v>
      </c>
      <c r="C95" s="99" t="n">
        <v>0.1</v>
      </c>
      <c r="D95" s="83" t="n">
        <f aca="false">(E90)*C95</f>
        <v>3175.96447976</v>
      </c>
      <c r="E95" s="170" t="s">
        <v>166</v>
      </c>
    </row>
    <row r="96" customFormat="false" ht="14.25" hidden="false" customHeight="false" outlineLevel="0" collapsed="false">
      <c r="A96" s="116"/>
      <c r="B96" s="113" t="s">
        <v>167</v>
      </c>
      <c r="C96" s="122"/>
      <c r="D96" s="115" t="n">
        <f aca="false">SUM(D94:D95)</f>
        <v>7304.718303448</v>
      </c>
      <c r="E96" s="171"/>
    </row>
    <row r="97" customFormat="false" ht="14.25" hidden="false" customHeight="false" outlineLevel="0" collapsed="false">
      <c r="A97" s="102" t="s">
        <v>168</v>
      </c>
      <c r="B97" s="243" t="s">
        <v>206</v>
      </c>
      <c r="C97" s="173"/>
      <c r="D97" s="174"/>
      <c r="E97" s="175"/>
    </row>
    <row r="98" customFormat="false" ht="14.25" hidden="false" customHeight="false" outlineLevel="0" collapsed="false">
      <c r="A98" s="244"/>
      <c r="B98" s="245"/>
      <c r="C98" s="246"/>
      <c r="D98" s="247"/>
      <c r="E98" s="248"/>
    </row>
    <row r="99" customFormat="false" ht="14.25" hidden="false" customHeight="false" outlineLevel="0" collapsed="false">
      <c r="A99" s="178"/>
      <c r="B99" s="179" t="s">
        <v>170</v>
      </c>
      <c r="C99" s="180"/>
      <c r="D99" s="169" t="n">
        <f aca="false">E90+D96</f>
        <v>39064.363101048</v>
      </c>
      <c r="E99" s="181"/>
    </row>
    <row r="100" customFormat="false" ht="14.25" hidden="false" customHeight="false" outlineLevel="0" collapsed="false">
      <c r="A100" s="232"/>
      <c r="B100" s="233"/>
      <c r="C100" s="234"/>
      <c r="D100" s="235"/>
      <c r="E100" s="253"/>
    </row>
    <row r="101" customFormat="false" ht="14.25" hidden="false" customHeight="false" outlineLevel="0" collapsed="false">
      <c r="A101" s="254"/>
      <c r="B101" s="255" t="s">
        <v>171</v>
      </c>
      <c r="C101" s="256"/>
      <c r="D101" s="257"/>
      <c r="E101" s="258"/>
    </row>
    <row r="102" customFormat="false" ht="14.25" hidden="false" customHeight="false" outlineLevel="0" collapsed="false">
      <c r="A102" s="200"/>
      <c r="B102" s="259"/>
      <c r="C102" s="260" t="s">
        <v>69</v>
      </c>
      <c r="D102" s="261" t="s">
        <v>57</v>
      </c>
      <c r="E102" s="202" t="s">
        <v>58</v>
      </c>
    </row>
    <row r="103" customFormat="false" ht="14.25" hidden="false" customHeight="false" outlineLevel="0" collapsed="false">
      <c r="A103" s="262" t="s">
        <v>74</v>
      </c>
      <c r="B103" s="263" t="s">
        <v>172</v>
      </c>
      <c r="C103" s="264"/>
      <c r="D103" s="191"/>
      <c r="E103" s="265" t="s">
        <v>173</v>
      </c>
    </row>
    <row r="104" customFormat="false" ht="12.8" hidden="false" customHeight="false" outlineLevel="0" collapsed="false">
      <c r="A104" s="188"/>
      <c r="B104" s="81" t="s">
        <v>174</v>
      </c>
      <c r="C104" s="82" t="n">
        <v>0.0165</v>
      </c>
      <c r="D104" s="83" t="n">
        <f aca="false">$D$99*C104</f>
        <v>644.561991167292</v>
      </c>
      <c r="E104" s="187" t="s">
        <v>175</v>
      </c>
    </row>
    <row r="105" customFormat="false" ht="12.8" hidden="false" customHeight="false" outlineLevel="0" collapsed="false">
      <c r="A105" s="188"/>
      <c r="B105" s="81" t="s">
        <v>176</v>
      </c>
      <c r="C105" s="82" t="n">
        <v>0.076</v>
      </c>
      <c r="D105" s="83" t="n">
        <f aca="false">$D$99*C105</f>
        <v>2968.89159567965</v>
      </c>
      <c r="E105" s="187" t="s">
        <v>175</v>
      </c>
    </row>
    <row r="106" customFormat="false" ht="12.8" hidden="false" customHeight="false" outlineLevel="0" collapsed="false">
      <c r="A106" s="188"/>
      <c r="B106" s="81"/>
      <c r="C106" s="82"/>
      <c r="D106" s="83"/>
      <c r="E106" s="266"/>
    </row>
    <row r="107" customFormat="false" ht="12.8" hidden="false" customHeight="false" outlineLevel="0" collapsed="false">
      <c r="A107" s="188"/>
      <c r="B107" s="81"/>
      <c r="C107" s="82"/>
      <c r="D107" s="83"/>
      <c r="E107" s="121"/>
    </row>
    <row r="108" customFormat="false" ht="12.8" hidden="false" customHeight="false" outlineLevel="0" collapsed="false">
      <c r="A108" s="188"/>
      <c r="B108" s="189" t="s">
        <v>177</v>
      </c>
      <c r="C108" s="190" t="n">
        <v>0.03</v>
      </c>
      <c r="D108" s="191" t="n">
        <f aca="false">$D$99*C108</f>
        <v>1171.93089303144</v>
      </c>
      <c r="E108" s="192" t="s">
        <v>178</v>
      </c>
    </row>
    <row r="109" customFormat="false" ht="14.25" hidden="false" customHeight="false" outlineLevel="0" collapsed="false">
      <c r="A109" s="188"/>
      <c r="B109" s="81"/>
      <c r="C109" s="82"/>
      <c r="D109" s="83"/>
      <c r="E109" s="121"/>
    </row>
    <row r="110" customFormat="false" ht="14.25" hidden="false" customHeight="false" outlineLevel="0" collapsed="false">
      <c r="A110" s="308"/>
      <c r="B110" s="84" t="s">
        <v>154</v>
      </c>
      <c r="C110" s="85" t="n">
        <f aca="false">SUM(C104:C109)</f>
        <v>0.1225</v>
      </c>
      <c r="D110" s="86" t="n">
        <f aca="false">SUM(D104:D109)</f>
        <v>4785.38447987838</v>
      </c>
      <c r="E110" s="98"/>
    </row>
    <row r="111" customFormat="false" ht="14.25" hidden="false" customHeight="false" outlineLevel="0" collapsed="false">
      <c r="A111" s="188"/>
      <c r="B111" s="81"/>
      <c r="C111" s="118"/>
      <c r="D111" s="123"/>
      <c r="E111" s="81"/>
    </row>
    <row r="112" customFormat="false" ht="14.25" hidden="false" customHeight="false" outlineLevel="0" collapsed="false">
      <c r="A112" s="188"/>
      <c r="B112" s="84" t="s">
        <v>179</v>
      </c>
      <c r="C112" s="80"/>
      <c r="D112" s="86" t="n">
        <f aca="false">D110+D99</f>
        <v>43849.7475809264</v>
      </c>
      <c r="E112" s="81"/>
    </row>
    <row r="113" customFormat="false" ht="14.25" hidden="false" customHeight="false" outlineLevel="0" collapsed="false">
      <c r="A113" s="188"/>
      <c r="B113" s="226"/>
      <c r="C113" s="188"/>
      <c r="D113" s="227"/>
      <c r="E113" s="189"/>
    </row>
    <row r="114" customFormat="false" ht="14.25" hidden="false" customHeight="false" outlineLevel="0" collapsed="false">
      <c r="A114" s="188"/>
      <c r="B114" s="226"/>
      <c r="C114" s="188"/>
      <c r="D114" s="227"/>
      <c r="E114" s="189"/>
    </row>
    <row r="115" customFormat="false" ht="14.25" hidden="false" customHeight="false" outlineLevel="0" collapsed="false">
      <c r="A115" s="188"/>
      <c r="B115" s="226" t="s">
        <v>180</v>
      </c>
      <c r="C115" s="188" t="n">
        <v>12</v>
      </c>
      <c r="D115" s="227" t="n">
        <f aca="false">D112*C115</f>
        <v>526196.970971117</v>
      </c>
      <c r="E115" s="189"/>
    </row>
    <row r="116" customFormat="false" ht="14.25" hidden="false" customHeight="false" outlineLevel="0" collapsed="false">
      <c r="A116" s="188"/>
      <c r="B116" s="226"/>
      <c r="C116" s="188"/>
      <c r="D116" s="227"/>
      <c r="E116" s="189"/>
    </row>
    <row r="117" s="196" customFormat="true" ht="9" hidden="false" customHeight="false" outlineLevel="0" collapsed="false"/>
    <row r="118" s="196" customFormat="true" ht="9" hidden="false" customHeight="false" outlineLevel="0" collapsed="false"/>
    <row r="119" s="196" customFormat="true" ht="32.95" hidden="false" customHeight="true" outlineLevel="0" collapsed="false">
      <c r="B119" s="193" t="s">
        <v>181</v>
      </c>
      <c r="C119" s="193"/>
      <c r="D119" s="193"/>
      <c r="E119" s="193"/>
    </row>
    <row r="120" s="196" customFormat="true" ht="12.8" hidden="false" customHeight="false" outlineLevel="0" collapsed="false">
      <c r="B120" s="31"/>
      <c r="C120" s="31"/>
      <c r="D120" s="31"/>
      <c r="E120" s="31"/>
    </row>
    <row r="121" s="196" customFormat="true" ht="36.1" hidden="false" customHeight="false" outlineLevel="0" collapsed="false">
      <c r="B121" s="194" t="s">
        <v>182</v>
      </c>
      <c r="C121" s="194"/>
      <c r="D121" s="194"/>
      <c r="E121" s="194"/>
    </row>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row r="329" s="196" customFormat="true" ht="9" hidden="false" customHeight="false" outlineLevel="0" collapsed="false"/>
  </sheetData>
  <sheetProtection sheet="true" password="ca9c" objects="true" scenarios="true"/>
  <mergeCells count="4">
    <mergeCell ref="A1:E1"/>
    <mergeCell ref="A2:E2"/>
    <mergeCell ref="B119:E119"/>
    <mergeCell ref="B121:E12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7" activeCellId="0" sqref="E7"/>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6.33"/>
    <col collapsed="false" customWidth="true" hidden="false" outlineLevel="0" max="5" min="5" style="196" width="43.33"/>
    <col collapsed="false" customWidth="false" hidden="false" outlineLevel="0" max="1024" min="6" style="196" width="9.12"/>
  </cols>
  <sheetData>
    <row r="1" customFormat="false" ht="16.5" hidden="false" customHeight="false" outlineLevel="0" collapsed="false">
      <c r="A1" s="33"/>
      <c r="B1" s="33"/>
      <c r="C1" s="33"/>
      <c r="D1" s="33"/>
      <c r="E1" s="33"/>
    </row>
    <row r="2" customFormat="false" ht="14.25" hidden="false" customHeight="false" outlineLevel="0" collapsed="false">
      <c r="A2" s="197" t="s">
        <v>257</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36" t="s">
        <v>23</v>
      </c>
      <c r="C4" s="42" t="s">
        <v>195</v>
      </c>
      <c r="D4" s="268"/>
      <c r="E4" s="37" t="s">
        <v>215</v>
      </c>
    </row>
    <row r="5" customFormat="false" ht="14.25" hidden="false" customHeight="false" outlineLevel="0" collapsed="false">
      <c r="A5" s="44"/>
      <c r="B5" s="45" t="s">
        <v>55</v>
      </c>
      <c r="C5" s="46"/>
      <c r="D5" s="46"/>
      <c r="E5" s="41" t="s">
        <v>216</v>
      </c>
    </row>
    <row r="6" customFormat="false" ht="14.25" hidden="false" customHeight="false" outlineLevel="0" collapsed="false">
      <c r="A6" s="36" t="n">
        <v>1</v>
      </c>
      <c r="B6" s="48" t="s">
        <v>56</v>
      </c>
      <c r="C6" s="36"/>
      <c r="D6" s="49" t="s">
        <v>57</v>
      </c>
      <c r="E6" s="41" t="s">
        <v>58</v>
      </c>
    </row>
    <row r="7" customFormat="false" ht="12.8" hidden="false" customHeight="false" outlineLevel="0" collapsed="false">
      <c r="A7" s="50"/>
      <c r="B7" s="51"/>
      <c r="C7" s="52"/>
      <c r="D7" s="53"/>
      <c r="E7" s="51" t="s">
        <v>186</v>
      </c>
    </row>
    <row r="8" customFormat="false" ht="12.8" hidden="false" customHeight="false" outlineLevel="0" collapsed="false">
      <c r="A8" s="54" t="s">
        <v>60</v>
      </c>
      <c r="B8" s="55" t="s">
        <v>61</v>
      </c>
      <c r="C8" s="56"/>
      <c r="D8" s="57" t="n">
        <v>3099.54</v>
      </c>
      <c r="E8" s="55" t="s">
        <v>217</v>
      </c>
    </row>
    <row r="9" customFormat="false" ht="12.8" hidden="false" customHeight="false" outlineLevel="0" collapsed="false">
      <c r="A9" s="204"/>
      <c r="B9" s="87"/>
      <c r="C9" s="205"/>
      <c r="D9" s="206"/>
      <c r="E9" s="87" t="s">
        <v>188</v>
      </c>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3099.54</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27" hidden="false" customHeight="false" outlineLevel="0" collapsed="false">
      <c r="A17" s="75" t="s">
        <v>60</v>
      </c>
      <c r="B17" s="59" t="s">
        <v>193</v>
      </c>
      <c r="C17" s="76"/>
      <c r="D17" s="61" t="n">
        <f aca="false">((2*22)*4)-(D13*6%)</f>
        <v>-9.97239999999999</v>
      </c>
      <c r="E17" s="283" t="s">
        <v>218</v>
      </c>
    </row>
    <row r="18" customFormat="false" ht="14.25" hidden="false" customHeight="false" outlineLevel="0" collapsed="false">
      <c r="A18" s="75" t="s">
        <v>63</v>
      </c>
      <c r="B18" s="59" t="s">
        <v>72</v>
      </c>
      <c r="C18" s="76" t="n">
        <v>0</v>
      </c>
      <c r="D18" s="61" t="n">
        <v>460.06</v>
      </c>
      <c r="E18" s="283"/>
      <c r="H18" s="218"/>
    </row>
    <row r="19" customFormat="false" ht="14.25" hidden="false" customHeight="false" outlineLevel="0" collapsed="false">
      <c r="A19" s="75" t="s">
        <v>74</v>
      </c>
      <c r="B19" s="59" t="s">
        <v>75</v>
      </c>
      <c r="C19" s="76" t="n">
        <v>0</v>
      </c>
      <c r="D19" s="61" t="n">
        <v>43.66</v>
      </c>
      <c r="E19" s="59"/>
    </row>
    <row r="20" customFormat="false" ht="14.25" hidden="false" customHeight="false" outlineLevel="0" collapsed="false">
      <c r="A20" s="75" t="s">
        <v>76</v>
      </c>
      <c r="B20" s="59" t="s">
        <v>77</v>
      </c>
      <c r="C20" s="76"/>
      <c r="D20" s="61" t="n">
        <v>5</v>
      </c>
      <c r="E20" s="59"/>
    </row>
    <row r="21" customFormat="false" ht="14.25" hidden="false" customHeight="false" outlineLevel="0" collapsed="false">
      <c r="A21" s="78"/>
      <c r="B21" s="72" t="s">
        <v>78</v>
      </c>
      <c r="C21" s="79" t="n">
        <f aca="false">SUM(C17:C20)</f>
        <v>0</v>
      </c>
      <c r="D21" s="74" t="n">
        <f aca="false">SUM(D18:D20)</f>
        <v>508.72</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619.908</v>
      </c>
      <c r="E25" s="59" t="s">
        <v>82</v>
      </c>
    </row>
    <row r="26" customFormat="false" ht="14.25" hidden="false" customHeight="false" outlineLevel="0" collapsed="false">
      <c r="A26" s="75" t="s">
        <v>63</v>
      </c>
      <c r="B26" s="59" t="s">
        <v>83</v>
      </c>
      <c r="C26" s="76" t="n">
        <v>0.08</v>
      </c>
      <c r="D26" s="61" t="n">
        <f aca="false">D$13*C26</f>
        <v>247.9632</v>
      </c>
      <c r="E26" s="59" t="s">
        <v>84</v>
      </c>
    </row>
    <row r="27" customFormat="false" ht="14.25" hidden="false" customHeight="false" outlineLevel="0" collapsed="false">
      <c r="A27" s="75" t="s">
        <v>74</v>
      </c>
      <c r="B27" s="59" t="s">
        <v>85</v>
      </c>
      <c r="C27" s="76" t="n">
        <v>0.025</v>
      </c>
      <c r="D27" s="61" t="n">
        <f aca="false">D$13*C27</f>
        <v>77.4885</v>
      </c>
      <c r="E27" s="59" t="s">
        <v>86</v>
      </c>
    </row>
    <row r="28" customFormat="false" ht="14.25" hidden="false" customHeight="false" outlineLevel="0" collapsed="false">
      <c r="A28" s="75" t="s">
        <v>76</v>
      </c>
      <c r="B28" s="59" t="s">
        <v>87</v>
      </c>
      <c r="C28" s="76" t="n">
        <v>0.01</v>
      </c>
      <c r="D28" s="61" t="n">
        <f aca="false">D$13*C28</f>
        <v>30.9954</v>
      </c>
      <c r="E28" s="59" t="s">
        <v>88</v>
      </c>
    </row>
    <row r="29" customFormat="false" ht="14.25" hidden="false" customHeight="false" outlineLevel="0" collapsed="false">
      <c r="A29" s="75" t="s">
        <v>89</v>
      </c>
      <c r="B29" s="59" t="s">
        <v>90</v>
      </c>
      <c r="C29" s="76" t="n">
        <v>0.025</v>
      </c>
      <c r="D29" s="61" t="n">
        <f aca="false">D$13*C29</f>
        <v>77.4885</v>
      </c>
      <c r="E29" s="59" t="s">
        <v>91</v>
      </c>
    </row>
    <row r="30" customFormat="false" ht="14.25" hidden="false" customHeight="false" outlineLevel="0" collapsed="false">
      <c r="A30" s="75" t="s">
        <v>92</v>
      </c>
      <c r="B30" s="59" t="s">
        <v>93</v>
      </c>
      <c r="C30" s="76" t="n">
        <v>0.002</v>
      </c>
      <c r="D30" s="61" t="n">
        <f aca="false">D$13*C30</f>
        <v>6.19908</v>
      </c>
      <c r="E30" s="59" t="s">
        <v>94</v>
      </c>
    </row>
    <row r="31" customFormat="false" ht="14.25" hidden="false" customHeight="false" outlineLevel="0" collapsed="false">
      <c r="A31" s="75" t="s">
        <v>95</v>
      </c>
      <c r="B31" s="59" t="s">
        <v>96</v>
      </c>
      <c r="C31" s="76" t="n">
        <v>0.006</v>
      </c>
      <c r="D31" s="61" t="n">
        <f aca="false">D$13*C31</f>
        <v>18.59724</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1078.63992</v>
      </c>
      <c r="E33" s="81"/>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258.191682</v>
      </c>
      <c r="E37" s="59" t="s">
        <v>104</v>
      </c>
    </row>
    <row r="38" customFormat="false" ht="14.25" hidden="false" customHeight="false" outlineLevel="0" collapsed="false">
      <c r="A38" s="75" t="s">
        <v>63</v>
      </c>
      <c r="B38" s="87" t="s">
        <v>105</v>
      </c>
      <c r="C38" s="88" t="n">
        <v>0.0833</v>
      </c>
      <c r="D38" s="61" t="n">
        <f aca="false">D$13*C38</f>
        <v>258.191682</v>
      </c>
      <c r="E38" s="89" t="s">
        <v>106</v>
      </c>
    </row>
    <row r="39" customFormat="false" ht="14.25" hidden="false" customHeight="false" outlineLevel="0" collapsed="false">
      <c r="A39" s="75" t="s">
        <v>74</v>
      </c>
      <c r="B39" s="59" t="s">
        <v>107</v>
      </c>
      <c r="C39" s="76" t="n">
        <v>0.0278</v>
      </c>
      <c r="D39" s="61" t="n">
        <f aca="false">D$13*C39</f>
        <v>86.167212</v>
      </c>
      <c r="E39" s="59" t="s">
        <v>108</v>
      </c>
    </row>
    <row r="40" customFormat="false" ht="14.25" hidden="false" customHeight="false" outlineLevel="0" collapsed="false">
      <c r="A40" s="90"/>
      <c r="B40" s="91" t="s">
        <v>109</v>
      </c>
      <c r="C40" s="92" t="n">
        <f aca="false">SUM(C37:C39)</f>
        <v>0.1944</v>
      </c>
      <c r="D40" s="93" t="n">
        <f aca="false">SUM(D37:D39)</f>
        <v>602.550576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209.687600448</v>
      </c>
      <c r="E42" s="101" t="s">
        <v>112</v>
      </c>
    </row>
    <row r="43" customFormat="false" ht="14.25" hidden="false" customHeight="false" outlineLevel="0" collapsed="false">
      <c r="A43" s="102"/>
      <c r="B43" s="103" t="s">
        <v>113</v>
      </c>
      <c r="C43" s="104" t="n">
        <f aca="false">SUM(C40:C42)</f>
        <v>0.2620512</v>
      </c>
      <c r="D43" s="105" t="n">
        <f aca="false">SUM(D40:D42)</f>
        <v>812.238176448</v>
      </c>
      <c r="E43" s="81"/>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t="s">
        <v>212</v>
      </c>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12.9095841</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1.032766728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60.2688333333333</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20.973554</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95.1847381613333</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43.0491666666667</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25.8295</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12.91475</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SUM(C75:C84)</f>
        <v>0.0263888888888889</v>
      </c>
      <c r="D85" s="86" t="n">
        <f aca="false">SUM(D75:D84)</f>
        <v>81.7934166666667</v>
      </c>
      <c r="E85" s="81"/>
    </row>
    <row r="86" customFormat="false" ht="14.25" hidden="false" customHeight="false" outlineLevel="0" collapsed="false">
      <c r="A86" s="80" t="s">
        <v>89</v>
      </c>
      <c r="B86" s="81" t="s">
        <v>155</v>
      </c>
      <c r="C86" s="118" t="n">
        <f aca="false">C33*C85</f>
        <v>0.00918333333333333</v>
      </c>
      <c r="D86" s="123" t="n">
        <f aca="false">D$13*C86</f>
        <v>28.464109</v>
      </c>
      <c r="E86" s="117" t="s">
        <v>156</v>
      </c>
    </row>
    <row r="87" customFormat="false" ht="14.25" hidden="false" customHeight="false" outlineLevel="0" collapsed="false">
      <c r="A87" s="154"/>
      <c r="B87" s="155" t="s">
        <v>157</v>
      </c>
      <c r="C87" s="154"/>
      <c r="D87" s="156" t="n">
        <f aca="false">SUM(D85:D86)</f>
        <v>110.257525666667</v>
      </c>
      <c r="E87" s="98" t="s">
        <v>158</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5704.580360276</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248</v>
      </c>
      <c r="E91" s="166" t="n">
        <f aca="false">D89*D91</f>
        <v>17113.741080828</v>
      </c>
    </row>
    <row r="92" customFormat="false" ht="14.25" hidden="false" customHeight="false" outlineLevel="0" collapsed="false">
      <c r="A92" s="199"/>
      <c r="B92" s="219"/>
      <c r="C92" s="199"/>
      <c r="D92" s="220"/>
      <c r="E92" s="21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4.25" hidden="false" customHeight="false" outlineLevel="0" collapsed="false">
      <c r="A95" s="124" t="s">
        <v>60</v>
      </c>
      <c r="B95" s="98" t="s">
        <v>163</v>
      </c>
      <c r="C95" s="99" t="n">
        <v>0.13</v>
      </c>
      <c r="D95" s="100" t="n">
        <f aca="false">E91*C95</f>
        <v>2224.78634050764</v>
      </c>
      <c r="E95" s="170" t="s">
        <v>164</v>
      </c>
    </row>
    <row r="96" customFormat="false" ht="14.25" hidden="false" customHeight="false" outlineLevel="0" collapsed="false">
      <c r="A96" s="80" t="s">
        <v>63</v>
      </c>
      <c r="B96" s="98" t="s">
        <v>165</v>
      </c>
      <c r="C96" s="99" t="n">
        <v>0.1</v>
      </c>
      <c r="D96" s="83" t="n">
        <f aca="false">(E91+D95)*C96</f>
        <v>1933.85274213356</v>
      </c>
      <c r="E96" s="170" t="s">
        <v>166</v>
      </c>
    </row>
    <row r="97" customFormat="false" ht="14.25" hidden="false" customHeight="false" outlineLevel="0" collapsed="false">
      <c r="A97" s="116"/>
      <c r="B97" s="113" t="s">
        <v>167</v>
      </c>
      <c r="C97" s="122"/>
      <c r="D97" s="115" t="n">
        <f aca="false">SUM(D95:D96)</f>
        <v>4158.6390826412</v>
      </c>
      <c r="E97" s="171"/>
    </row>
    <row r="98" customFormat="false" ht="14.25" hidden="false" customHeight="false" outlineLevel="0" collapsed="false">
      <c r="A98" s="102"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(E91+D97)/(1-6.65%)</f>
        <v>22787.7666453875</v>
      </c>
      <c r="E100" s="181"/>
    </row>
    <row r="101" customFormat="false" ht="14.25" hidden="false" customHeight="false" outlineLevel="0" collapsed="false">
      <c r="A101" s="199"/>
      <c r="B101" s="219"/>
      <c r="C101" s="224"/>
      <c r="D101" s="220"/>
      <c r="E101" s="225"/>
    </row>
    <row r="102" customFormat="false" ht="14.25" hidden="false" customHeight="false" outlineLevel="0" collapsed="false">
      <c r="A102" s="107"/>
      <c r="B102" s="108" t="s">
        <v>171</v>
      </c>
      <c r="C102" s="183"/>
      <c r="D102" s="184"/>
      <c r="E102" s="185"/>
    </row>
    <row r="103" customFormat="false" ht="14.25" hidden="false" customHeight="false" outlineLevel="0" collapsed="false">
      <c r="A103" s="167"/>
      <c r="B103" s="136"/>
      <c r="C103" s="168" t="s">
        <v>69</v>
      </c>
      <c r="D103" s="135" t="s">
        <v>57</v>
      </c>
      <c r="E103" s="149" t="s">
        <v>58</v>
      </c>
    </row>
    <row r="104" customFormat="false" ht="14.25" hidden="false" customHeight="false" outlineLevel="0" collapsed="false">
      <c r="A104" s="124" t="s">
        <v>74</v>
      </c>
      <c r="B104" s="98" t="s">
        <v>172</v>
      </c>
      <c r="C104" s="99"/>
      <c r="D104" s="83"/>
      <c r="E104" s="186" t="s">
        <v>173</v>
      </c>
    </row>
    <row r="105" customFormat="false" ht="12.8" hidden="false" customHeight="false" outlineLevel="0" collapsed="false">
      <c r="A105" s="80"/>
      <c r="B105" s="81" t="s">
        <v>174</v>
      </c>
      <c r="C105" s="82" t="n">
        <v>0.0165</v>
      </c>
      <c r="D105" s="83" t="n">
        <f aca="false">$D$100*C105</f>
        <v>375.998149648893</v>
      </c>
      <c r="E105" s="187" t="s">
        <v>175</v>
      </c>
    </row>
    <row r="106" customFormat="false" ht="12.8" hidden="false" customHeight="false" outlineLevel="0" collapsed="false">
      <c r="A106" s="80"/>
      <c r="B106" s="81" t="s">
        <v>176</v>
      </c>
      <c r="C106" s="82" t="n">
        <v>0.076</v>
      </c>
      <c r="D106" s="83" t="n">
        <f aca="false">$D$100*C106</f>
        <v>1731.87026504945</v>
      </c>
      <c r="E106" s="187" t="s">
        <v>175</v>
      </c>
    </row>
    <row r="107" customFormat="false" ht="12.8" hidden="false" customHeight="false" outlineLevel="0" collapsed="false">
      <c r="A107" s="188"/>
      <c r="B107" s="189" t="s">
        <v>177</v>
      </c>
      <c r="C107" s="190" t="n">
        <v>0.03</v>
      </c>
      <c r="D107" s="191" t="n">
        <f aca="false">$D$100*C107</f>
        <v>683.632999361624</v>
      </c>
      <c r="E107" s="192" t="s">
        <v>178</v>
      </c>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SUM(C105:C108)</f>
        <v>0.1225</v>
      </c>
      <c r="D109" s="86" t="n">
        <f aca="false">SUM(D105:D108)</f>
        <v>2791.50141405997</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25579.2680594474</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306951.216713369</v>
      </c>
      <c r="E114" s="81"/>
    </row>
    <row r="115" customFormat="false" ht="14.25" hidden="false" customHeight="false" outlineLevel="0" collapsed="false">
      <c r="A115" s="188"/>
      <c r="B115" s="226"/>
      <c r="C115" s="188"/>
      <c r="D115" s="227"/>
      <c r="E115" s="189"/>
    </row>
    <row r="116" s="196" customFormat="true" ht="9" hidden="false" customHeight="false" outlineLevel="0" collapsed="false"/>
    <row r="117" s="196" customFormat="true" ht="9" hidden="false" customHeight="false" outlineLevel="0" collapsed="false"/>
    <row r="118" s="196" customFormat="true" ht="32.95" hidden="false" customHeight="true" outlineLevel="0" collapsed="false">
      <c r="B118" s="193" t="s">
        <v>181</v>
      </c>
      <c r="C118" s="193"/>
      <c r="D118" s="193"/>
      <c r="E118" s="193"/>
    </row>
    <row r="119" s="196" customFormat="true" ht="12.8" hidden="false" customHeight="false" outlineLevel="0" collapsed="false">
      <c r="B119" s="31"/>
      <c r="C119" s="31"/>
      <c r="D119" s="31"/>
      <c r="E119" s="31"/>
    </row>
    <row r="120" s="196" customFormat="true" ht="36.1" hidden="false" customHeight="false" outlineLevel="0" collapsed="false">
      <c r="B120" s="194" t="s">
        <v>182</v>
      </c>
      <c r="C120" s="194"/>
      <c r="D120" s="194"/>
      <c r="E120" s="194"/>
    </row>
    <row r="121" s="196" customFormat="true" ht="9" hidden="false" customHeight="false" outlineLevel="0" collapsed="false"/>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sheetData>
  <sheetProtection sheet="true" password="ca9c" objects="true" scenarios="true"/>
  <mergeCells count="5">
    <mergeCell ref="A1:E1"/>
    <mergeCell ref="A2:E2"/>
    <mergeCell ref="A3:E3"/>
    <mergeCell ref="B118:E118"/>
    <mergeCell ref="B120:E1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H27" activeCellId="0" sqref="H27"/>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0"/>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8.6796875" defaultRowHeight="14.25" zeroHeight="false" outlineLevelRow="0" outlineLevelCol="0"/>
  <cols>
    <col collapsed="false" customWidth="true" hidden="false" outlineLevel="0" max="1" min="1" style="1" width="7"/>
    <col collapsed="false" customWidth="true" hidden="false" outlineLevel="0" max="2" min="2" style="1" width="11.65"/>
    <col collapsed="false" customWidth="true" hidden="false" outlineLevel="0" max="3" min="3" style="1" width="32"/>
    <col collapsed="false" customWidth="true" hidden="false" outlineLevel="0" max="4" min="4" style="1" width="23.66"/>
    <col collapsed="false" customWidth="false" hidden="false" outlineLevel="0" max="1024" min="5" style="1" width="8.67"/>
  </cols>
  <sheetData>
    <row r="1" customFormat="false" ht="14.25" hidden="false" customHeight="false" outlineLevel="0" collapsed="false">
      <c r="A1" s="17"/>
      <c r="B1" s="17"/>
      <c r="C1" s="18"/>
      <c r="D1" s="19"/>
    </row>
    <row r="2" customFormat="false" ht="25.5" hidden="false" customHeight="true" outlineLevel="0" collapsed="false">
      <c r="A2" s="20" t="s">
        <v>1</v>
      </c>
      <c r="B2" s="20" t="s">
        <v>2</v>
      </c>
      <c r="C2" s="20" t="s">
        <v>3</v>
      </c>
      <c r="D2" s="21" t="s">
        <v>29</v>
      </c>
    </row>
    <row r="3" customFormat="false" ht="14.25" hidden="false" customHeight="false" outlineLevel="0" collapsed="false">
      <c r="A3" s="22" t="n">
        <v>1</v>
      </c>
      <c r="B3" s="22" t="n">
        <v>1</v>
      </c>
      <c r="C3" s="23" t="s">
        <v>30</v>
      </c>
      <c r="D3" s="24" t="n">
        <f aca="false">ALMOXARIFE!D13</f>
        <v>2005.56</v>
      </c>
    </row>
    <row r="4" customFormat="false" ht="14.25" hidden="false" customHeight="false" outlineLevel="0" collapsed="false">
      <c r="A4" s="22" t="n">
        <v>2</v>
      </c>
      <c r="B4" s="22" t="n">
        <v>1</v>
      </c>
      <c r="C4" s="23" t="s">
        <v>31</v>
      </c>
      <c r="D4" s="24" t="n">
        <f aca="false">ARTÍFICE!D13</f>
        <v>2119.49</v>
      </c>
    </row>
    <row r="5" customFormat="false" ht="14.25" hidden="false" customHeight="false" outlineLevel="0" collapsed="false">
      <c r="A5" s="22" t="n">
        <v>3</v>
      </c>
      <c r="B5" s="22" t="n">
        <v>1</v>
      </c>
      <c r="C5" s="23" t="s">
        <v>32</v>
      </c>
      <c r="D5" s="24" t="n">
        <f aca="false">'AUX DE CERIMONIAL'!D13</f>
        <v>2119.49</v>
      </c>
    </row>
    <row r="6" customFormat="false" ht="14.25" hidden="false" customHeight="false" outlineLevel="0" collapsed="false">
      <c r="A6" s="22" t="n">
        <v>4</v>
      </c>
      <c r="B6" s="22" t="n">
        <v>1</v>
      </c>
      <c r="C6" s="23" t="s">
        <v>33</v>
      </c>
      <c r="D6" s="24" t="n">
        <f aca="false">'AUX DE FROTAS'!D13</f>
        <v>2119.49</v>
      </c>
    </row>
    <row r="7" customFormat="false" ht="25.1" hidden="false" customHeight="false" outlineLevel="0" collapsed="false">
      <c r="A7" s="22" t="n">
        <v>5</v>
      </c>
      <c r="B7" s="22" t="n">
        <v>1</v>
      </c>
      <c r="C7" s="23" t="s">
        <v>34</v>
      </c>
      <c r="D7" s="24" t="n">
        <f aca="false">'BOMBEIRO ELETRICISTA'!D12</f>
        <v>2373.8288</v>
      </c>
    </row>
    <row r="8" customFormat="false" ht="14.25" hidden="false" customHeight="false" outlineLevel="0" collapsed="false">
      <c r="A8" s="22" t="n">
        <v>6</v>
      </c>
      <c r="B8" s="22" t="n">
        <v>5</v>
      </c>
      <c r="C8" s="23" t="s">
        <v>35</v>
      </c>
      <c r="D8" s="24" t="n">
        <f aca="false">COPEIRO!D13</f>
        <v>1440.4</v>
      </c>
    </row>
    <row r="9" customFormat="false" ht="14.25" hidden="false" customHeight="false" outlineLevel="0" collapsed="false">
      <c r="A9" s="22" t="n">
        <v>7</v>
      </c>
      <c r="B9" s="22" t="n">
        <v>4</v>
      </c>
      <c r="C9" s="23" t="s">
        <v>36</v>
      </c>
      <c r="D9" s="24" t="n">
        <f aca="false">'EDITOR DE IMAGENS'!D13</f>
        <v>3099.54</v>
      </c>
    </row>
    <row r="10" customFormat="false" ht="28.5" hidden="false" customHeight="false" outlineLevel="0" collapsed="false">
      <c r="A10" s="22" t="n">
        <v>8</v>
      </c>
      <c r="B10" s="22" t="n">
        <v>1</v>
      </c>
      <c r="C10" s="23" t="s">
        <v>37</v>
      </c>
      <c r="D10" s="24" t="n">
        <f aca="false">ENCARREGADO!D13</f>
        <v>3099.54</v>
      </c>
    </row>
    <row r="11" customFormat="false" ht="14.25" hidden="false" customHeight="false" outlineLevel="0" collapsed="false">
      <c r="A11" s="22" t="n">
        <v>9</v>
      </c>
      <c r="B11" s="22" t="n">
        <v>2</v>
      </c>
      <c r="C11" s="23" t="s">
        <v>38</v>
      </c>
      <c r="D11" s="24" t="n">
        <f aca="false">GARÇOM!D11</f>
        <v>1864.62</v>
      </c>
    </row>
    <row r="12" customFormat="false" ht="14.25" hidden="false" customHeight="false" outlineLevel="0" collapsed="false">
      <c r="A12" s="22" t="n">
        <v>10</v>
      </c>
      <c r="B12" s="22" t="n">
        <v>4</v>
      </c>
      <c r="C12" s="23" t="s">
        <v>39</v>
      </c>
      <c r="D12" s="24" t="n">
        <f aca="false">JORNALISTA!D13</f>
        <v>3099.54</v>
      </c>
    </row>
    <row r="13" customFormat="false" ht="14.25" hidden="false" customHeight="false" outlineLevel="0" collapsed="false">
      <c r="A13" s="22" t="n">
        <v>11</v>
      </c>
      <c r="B13" s="22" t="n">
        <v>1</v>
      </c>
      <c r="C13" s="23" t="s">
        <v>40</v>
      </c>
      <c r="D13" s="24" t="n">
        <f aca="false">MOTOBOY!D14</f>
        <v>1816.75</v>
      </c>
    </row>
    <row r="14" customFormat="false" ht="28.5" hidden="false" customHeight="false" outlineLevel="0" collapsed="false">
      <c r="A14" s="22" t="n">
        <v>12</v>
      </c>
      <c r="B14" s="22" t="n">
        <v>2</v>
      </c>
      <c r="C14" s="23" t="s">
        <v>41</v>
      </c>
      <c r="D14" s="24" t="n">
        <f aca="false">MOTORISTA!D13</f>
        <v>2263.63</v>
      </c>
    </row>
    <row r="15" customFormat="false" ht="14.25" hidden="false" customHeight="false" outlineLevel="0" collapsed="false">
      <c r="A15" s="22" t="n">
        <v>13</v>
      </c>
      <c r="B15" s="22" t="n">
        <v>8</v>
      </c>
      <c r="C15" s="23" t="s">
        <v>42</v>
      </c>
      <c r="D15" s="24" t="n">
        <f aca="false">PORTEIRO!D13</f>
        <v>1864.62</v>
      </c>
    </row>
    <row r="16" customFormat="false" ht="14.25" hidden="false" customHeight="false" outlineLevel="0" collapsed="false">
      <c r="A16" s="22" t="n">
        <v>14</v>
      </c>
      <c r="B16" s="22" t="n">
        <v>3</v>
      </c>
      <c r="C16" s="23" t="s">
        <v>43</v>
      </c>
      <c r="D16" s="24" t="n">
        <f aca="false">PROGRAMADOR!D13</f>
        <v>3099.54</v>
      </c>
    </row>
    <row r="17" customFormat="false" ht="28.5" hidden="false" customHeight="false" outlineLevel="0" collapsed="false">
      <c r="A17" s="22" t="n">
        <v>15</v>
      </c>
      <c r="B17" s="22" t="n">
        <v>4</v>
      </c>
      <c r="C17" s="23" t="s">
        <v>44</v>
      </c>
      <c r="D17" s="24" t="n">
        <f aca="false">RECEPCIONISTA!D12</f>
        <v>2023.10181818182</v>
      </c>
    </row>
    <row r="18" customFormat="false" ht="28.5" hidden="false" customHeight="false" outlineLevel="0" collapsed="false">
      <c r="A18" s="22" t="n">
        <v>16</v>
      </c>
      <c r="B18" s="22" t="n">
        <v>10</v>
      </c>
      <c r="C18" s="23" t="s">
        <v>45</v>
      </c>
      <c r="D18" s="24" t="n">
        <f aca="false">'SERVENTE DE LIMPEZA'!D12</f>
        <v>1440.4</v>
      </c>
    </row>
    <row r="19" customFormat="false" ht="14.25" hidden="false" customHeight="false" outlineLevel="0" collapsed="false">
      <c r="A19" s="22" t="n">
        <v>17</v>
      </c>
      <c r="B19" s="22" t="n">
        <v>3</v>
      </c>
      <c r="C19" s="23" t="s">
        <v>46</v>
      </c>
      <c r="D19" s="24" t="n">
        <f aca="false">'SUPORTE TI'!D13</f>
        <v>3099.54</v>
      </c>
    </row>
    <row r="20" customFormat="false" ht="14.25" hidden="false" customHeight="false" outlineLevel="0" collapsed="false">
      <c r="A20" s="22" t="n">
        <v>18</v>
      </c>
      <c r="B20" s="22" t="n">
        <v>2</v>
      </c>
      <c r="C20" s="23" t="s">
        <v>47</v>
      </c>
      <c r="D20" s="24" t="n">
        <f aca="false">TELEFONISTA!D12</f>
        <v>2247.41</v>
      </c>
    </row>
    <row r="21" customFormat="false" ht="25.1" hidden="false" customHeight="false" outlineLevel="0" collapsed="false">
      <c r="A21" s="22" t="n">
        <v>19</v>
      </c>
      <c r="B21" s="22" t="n">
        <v>2</v>
      </c>
      <c r="C21" s="23" t="s">
        <v>48</v>
      </c>
      <c r="D21" s="24" t="n">
        <f aca="false">'VIGIA DIURNO'!D13</f>
        <v>1864.62</v>
      </c>
    </row>
    <row r="22" customFormat="false" ht="28.5" hidden="false" customHeight="false" outlineLevel="0" collapsed="false">
      <c r="A22" s="22" t="n">
        <v>2</v>
      </c>
      <c r="B22" s="22" t="n">
        <v>4</v>
      </c>
      <c r="C22" s="23" t="s">
        <v>49</v>
      </c>
      <c r="D22" s="24" t="n">
        <f aca="false">'VIGIA NOTURNO'!D13</f>
        <v>2465.56038857143</v>
      </c>
    </row>
    <row r="23" customFormat="false" ht="14.25" hidden="false" customHeight="false" outlineLevel="0" collapsed="false">
      <c r="A23" s="22" t="n">
        <v>21</v>
      </c>
      <c r="B23" s="22" t="n">
        <v>1</v>
      </c>
      <c r="C23" s="23" t="s">
        <v>50</v>
      </c>
      <c r="D23" s="24" t="n">
        <f aca="false">ZELADOR!D13</f>
        <v>2151.53</v>
      </c>
    </row>
    <row r="24" customFormat="false" ht="14.25" hidden="false" customHeight="false" outlineLevel="0" collapsed="false">
      <c r="A24" s="12"/>
      <c r="B24" s="25" t="n">
        <f aca="false">SUM(B3:B23)</f>
        <v>61</v>
      </c>
      <c r="C24" s="12" t="s">
        <v>28</v>
      </c>
      <c r="D24" s="26" t="n">
        <f aca="false">SUM(D3:D23)</f>
        <v>47678.2010067532</v>
      </c>
    </row>
    <row r="30" customFormat="false" ht="14.25" hidden="false" customHeight="false" outlineLevel="0" collapsed="false">
      <c r="A30" s="27"/>
      <c r="B30" s="27"/>
      <c r="C30" s="28"/>
      <c r="D30" s="29"/>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20"/>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8.6796875" defaultRowHeight="14.25" zeroHeight="false" outlineLevelRow="0" outlineLevelCol="0"/>
  <cols>
    <col collapsed="false" customWidth="true" hidden="false" outlineLevel="0" max="1" min="1" style="1" width="8.11"/>
    <col collapsed="false" customWidth="true" hidden="false" outlineLevel="0" max="2" min="2" style="1" width="56.11"/>
    <col collapsed="false" customWidth="false" hidden="false" outlineLevel="0" max="3" min="3" style="1" width="8.67"/>
    <col collapsed="false" customWidth="true" hidden="false" outlineLevel="0" max="4" min="4" style="1" width="13.02"/>
    <col collapsed="false" customWidth="true" hidden="false" outlineLevel="0" max="5" min="5" style="1" width="38.1"/>
    <col collapsed="false" customWidth="false" hidden="false" outlineLevel="0" max="1024" min="6" style="1" width="8.67"/>
  </cols>
  <sheetData>
    <row r="1" customFormat="false" ht="14.25" hidden="false" customHeight="false" outlineLevel="0" collapsed="false">
      <c r="A1" s="34" t="s">
        <v>196</v>
      </c>
      <c r="B1" s="34"/>
      <c r="C1" s="34"/>
      <c r="D1" s="34"/>
      <c r="E1" s="34"/>
    </row>
    <row r="2" customFormat="false" ht="14.25" hidden="false" customHeight="false" outlineLevel="0" collapsed="false">
      <c r="A2" s="34" t="s">
        <v>258</v>
      </c>
      <c r="B2" s="34"/>
      <c r="C2" s="34"/>
      <c r="D2" s="34"/>
      <c r="E2" s="34"/>
    </row>
    <row r="3" customFormat="false" ht="14.25" hidden="false" customHeight="false" outlineLevel="0" collapsed="false">
      <c r="A3" s="38"/>
      <c r="B3" s="41" t="s">
        <v>24</v>
      </c>
      <c r="C3" s="42" t="s">
        <v>195</v>
      </c>
      <c r="D3" s="43"/>
      <c r="E3" s="37" t="s">
        <v>191</v>
      </c>
    </row>
    <row r="4" customFormat="false" ht="14.25" hidden="false" customHeight="false" outlineLevel="0" collapsed="false">
      <c r="A4" s="44"/>
      <c r="B4" s="45" t="s">
        <v>55</v>
      </c>
      <c r="C4" s="46"/>
      <c r="D4" s="46"/>
      <c r="E4" s="203" t="s">
        <v>192</v>
      </c>
    </row>
    <row r="5" customFormat="false" ht="14.25" hidden="false" customHeight="false" outlineLevel="0" collapsed="false">
      <c r="A5" s="34" t="n">
        <v>1</v>
      </c>
      <c r="B5" s="230" t="s">
        <v>56</v>
      </c>
      <c r="C5" s="34"/>
      <c r="D5" s="231" t="s">
        <v>57</v>
      </c>
      <c r="E5" s="230" t="s">
        <v>58</v>
      </c>
    </row>
    <row r="6" customFormat="false" ht="14.25" hidden="false" customHeight="false" outlineLevel="0" collapsed="false">
      <c r="A6" s="50"/>
      <c r="B6" s="51"/>
      <c r="C6" s="52"/>
      <c r="D6" s="53"/>
      <c r="E6" s="51" t="s">
        <v>59</v>
      </c>
    </row>
    <row r="7" customFormat="false" ht="14.25" hidden="false" customHeight="false" outlineLevel="0" collapsed="false">
      <c r="A7" s="54" t="s">
        <v>60</v>
      </c>
      <c r="B7" s="55" t="s">
        <v>61</v>
      </c>
      <c r="C7" s="56"/>
      <c r="D7" s="57" t="n">
        <v>2247.41</v>
      </c>
      <c r="E7" s="55" t="s">
        <v>252</v>
      </c>
    </row>
    <row r="8" customFormat="false" ht="14.25" hidden="false" customHeight="false" outlineLevel="0" collapsed="false">
      <c r="A8" s="204"/>
      <c r="B8" s="87"/>
      <c r="C8" s="205"/>
      <c r="D8" s="206"/>
      <c r="E8" s="87" t="str">
        <f aca="false">[1]RECEPCIONISTA!E8</f>
        <v>CCT da categoria MG 000308/2023</v>
      </c>
    </row>
    <row r="9" customFormat="false" ht="14.25" hidden="false" customHeight="false" outlineLevel="0" collapsed="false">
      <c r="A9" s="54" t="s">
        <v>63</v>
      </c>
      <c r="B9" s="55" t="s">
        <v>64</v>
      </c>
      <c r="C9" s="50"/>
      <c r="D9" s="53"/>
      <c r="E9" s="51"/>
    </row>
    <row r="10" customFormat="false" ht="14.25" hidden="false" customHeight="false" outlineLevel="0" collapsed="false">
      <c r="A10" s="207"/>
      <c r="B10" s="208"/>
      <c r="C10" s="209"/>
      <c r="D10" s="210"/>
      <c r="E10" s="208"/>
    </row>
    <row r="11" customFormat="false" ht="14.25" hidden="false" customHeight="false" outlineLevel="0" collapsed="false">
      <c r="A11" s="212"/>
      <c r="B11" s="65"/>
      <c r="C11" s="212"/>
      <c r="D11" s="213"/>
      <c r="E11" s="65"/>
    </row>
    <row r="12" customFormat="false" ht="14.25" hidden="false" customHeight="false" outlineLevel="0" collapsed="false">
      <c r="A12" s="44" t="s">
        <v>65</v>
      </c>
      <c r="B12" s="214" t="s">
        <v>66</v>
      </c>
      <c r="C12" s="215"/>
      <c r="D12" s="216" t="n">
        <f aca="false">D7+D10</f>
        <v>2247.41</v>
      </c>
      <c r="E12" s="217"/>
    </row>
    <row r="13" customFormat="false" ht="14.25" hidden="false" customHeight="false" outlineLevel="0" collapsed="false">
      <c r="A13" s="38"/>
      <c r="B13" s="39"/>
      <c r="C13" s="38"/>
      <c r="D13" s="40"/>
      <c r="E13" s="39"/>
    </row>
    <row r="14" customFormat="false" ht="14.25" hidden="false" customHeight="false" outlineLevel="0" collapsed="false">
      <c r="A14" s="66"/>
      <c r="B14" s="67" t="s">
        <v>67</v>
      </c>
      <c r="C14" s="68"/>
      <c r="D14" s="69"/>
      <c r="E14" s="70"/>
    </row>
    <row r="15" customFormat="false" ht="14.25" hidden="false" customHeight="false" outlineLevel="0" collapsed="false">
      <c r="A15" s="71"/>
      <c r="B15" s="72" t="s">
        <v>68</v>
      </c>
      <c r="C15" s="73" t="s">
        <v>69</v>
      </c>
      <c r="D15" s="74" t="s">
        <v>57</v>
      </c>
      <c r="E15" s="72" t="s">
        <v>58</v>
      </c>
    </row>
    <row r="16" customFormat="false" ht="14.25" hidden="false" customHeight="false" outlineLevel="0" collapsed="false">
      <c r="A16" s="75" t="s">
        <v>60</v>
      </c>
      <c r="B16" s="59" t="s">
        <v>193</v>
      </c>
      <c r="C16" s="76"/>
      <c r="D16" s="61" t="n">
        <f aca="false">((2*22)*4)-(D12*6%)</f>
        <v>41.1554</v>
      </c>
      <c r="E16" s="59" t="s">
        <v>71</v>
      </c>
    </row>
    <row r="17" customFormat="false" ht="14.25" hidden="false" customHeight="false" outlineLevel="0" collapsed="false">
      <c r="A17" s="75" t="s">
        <v>63</v>
      </c>
      <c r="B17" s="59" t="s">
        <v>72</v>
      </c>
      <c r="C17" s="76" t="n">
        <v>0</v>
      </c>
      <c r="D17" s="61" t="n">
        <f aca="false">24.14*22</f>
        <v>531.08</v>
      </c>
      <c r="E17" s="59" t="s">
        <v>259</v>
      </c>
    </row>
    <row r="18" customFormat="false" ht="14.25" hidden="false" customHeight="false" outlineLevel="0" collapsed="false">
      <c r="A18" s="75" t="s">
        <v>74</v>
      </c>
      <c r="B18" s="59" t="s">
        <v>75</v>
      </c>
      <c r="C18" s="76" t="n">
        <v>0</v>
      </c>
      <c r="D18" s="61" t="n">
        <v>43.66</v>
      </c>
      <c r="E18" s="59" t="s">
        <v>203</v>
      </c>
    </row>
    <row r="19" customFormat="false" ht="14.25" hidden="false" customHeight="false" outlineLevel="0" collapsed="false">
      <c r="A19" s="75" t="s">
        <v>76</v>
      </c>
      <c r="B19" s="59" t="s">
        <v>77</v>
      </c>
      <c r="C19" s="76" t="n">
        <v>0</v>
      </c>
      <c r="D19" s="61" t="n">
        <v>5</v>
      </c>
      <c r="E19" s="59" t="s">
        <v>204</v>
      </c>
    </row>
    <row r="20" customFormat="false" ht="14.25" hidden="false" customHeight="false" outlineLevel="0" collapsed="false">
      <c r="A20" s="78"/>
      <c r="B20" s="72" t="s">
        <v>78</v>
      </c>
      <c r="C20" s="79" t="n">
        <f aca="false">SUM(C16:C19)</f>
        <v>0</v>
      </c>
      <c r="D20" s="74" t="n">
        <f aca="false">SUM(D16:D19)</f>
        <v>620.8954</v>
      </c>
      <c r="E20" s="59"/>
    </row>
    <row r="21" customFormat="false" ht="14.25" hidden="false" customHeight="false" outlineLevel="0" collapsed="false">
      <c r="A21" s="38"/>
      <c r="B21" s="39"/>
      <c r="C21" s="38"/>
      <c r="D21" s="40"/>
      <c r="E21" s="39"/>
    </row>
    <row r="22" customFormat="false" ht="14.25" hidden="false" customHeight="false" outlineLevel="0" collapsed="false">
      <c r="A22" s="66"/>
      <c r="B22" s="67" t="s">
        <v>79</v>
      </c>
      <c r="C22" s="68"/>
      <c r="D22" s="69"/>
      <c r="E22" s="70"/>
    </row>
    <row r="23" customFormat="false" ht="14.25" hidden="false" customHeight="false" outlineLevel="0" collapsed="false">
      <c r="A23" s="71"/>
      <c r="B23" s="72" t="s">
        <v>80</v>
      </c>
      <c r="C23" s="73" t="s">
        <v>69</v>
      </c>
      <c r="D23" s="74" t="s">
        <v>57</v>
      </c>
      <c r="E23" s="72" t="s">
        <v>58</v>
      </c>
    </row>
    <row r="24" customFormat="false" ht="14.25" hidden="false" customHeight="false" outlineLevel="0" collapsed="false">
      <c r="A24" s="75" t="s">
        <v>60</v>
      </c>
      <c r="B24" s="59" t="s">
        <v>81</v>
      </c>
      <c r="C24" s="76" t="n">
        <v>0.2</v>
      </c>
      <c r="D24" s="61" t="n">
        <f aca="false">D12*C24</f>
        <v>449.482</v>
      </c>
      <c r="E24" s="59" t="s">
        <v>82</v>
      </c>
    </row>
    <row r="25" customFormat="false" ht="14.25" hidden="false" customHeight="false" outlineLevel="0" collapsed="false">
      <c r="A25" s="75" t="s">
        <v>63</v>
      </c>
      <c r="B25" s="59" t="s">
        <v>83</v>
      </c>
      <c r="C25" s="76" t="n">
        <v>0.08</v>
      </c>
      <c r="D25" s="61" t="n">
        <f aca="false">D$12*C25</f>
        <v>179.7928</v>
      </c>
      <c r="E25" s="59" t="s">
        <v>84</v>
      </c>
    </row>
    <row r="26" customFormat="false" ht="14.25" hidden="false" customHeight="false" outlineLevel="0" collapsed="false">
      <c r="A26" s="75" t="s">
        <v>74</v>
      </c>
      <c r="B26" s="59" t="s">
        <v>85</v>
      </c>
      <c r="C26" s="76" t="n">
        <v>0.025</v>
      </c>
      <c r="D26" s="61" t="n">
        <f aca="false">D$12*C26</f>
        <v>56.18525</v>
      </c>
      <c r="E26" s="59" t="s">
        <v>86</v>
      </c>
    </row>
    <row r="27" customFormat="false" ht="14.25" hidden="false" customHeight="false" outlineLevel="0" collapsed="false">
      <c r="A27" s="75" t="s">
        <v>76</v>
      </c>
      <c r="B27" s="59" t="s">
        <v>87</v>
      </c>
      <c r="C27" s="76" t="n">
        <v>0.01</v>
      </c>
      <c r="D27" s="61" t="n">
        <f aca="false">D$12*C27</f>
        <v>22.4741</v>
      </c>
      <c r="E27" s="59" t="s">
        <v>88</v>
      </c>
    </row>
    <row r="28" customFormat="false" ht="14.25" hidden="false" customHeight="false" outlineLevel="0" collapsed="false">
      <c r="A28" s="75" t="s">
        <v>89</v>
      </c>
      <c r="B28" s="59" t="s">
        <v>90</v>
      </c>
      <c r="C28" s="76" t="n">
        <v>0.025</v>
      </c>
      <c r="D28" s="61" t="n">
        <f aca="false">D$12*C28</f>
        <v>56.18525</v>
      </c>
      <c r="E28" s="59" t="s">
        <v>91</v>
      </c>
    </row>
    <row r="29" customFormat="false" ht="14.25" hidden="false" customHeight="false" outlineLevel="0" collapsed="false">
      <c r="A29" s="75" t="s">
        <v>92</v>
      </c>
      <c r="B29" s="59" t="s">
        <v>93</v>
      </c>
      <c r="C29" s="76" t="n">
        <v>0.002</v>
      </c>
      <c r="D29" s="61" t="n">
        <f aca="false">D$12*C29</f>
        <v>4.49482</v>
      </c>
      <c r="E29" s="59" t="s">
        <v>94</v>
      </c>
    </row>
    <row r="30" customFormat="false" ht="14.25" hidden="false" customHeight="false" outlineLevel="0" collapsed="false">
      <c r="A30" s="75" t="s">
        <v>95</v>
      </c>
      <c r="B30" s="59" t="s">
        <v>96</v>
      </c>
      <c r="C30" s="76" t="n">
        <v>0.006</v>
      </c>
      <c r="D30" s="61" t="n">
        <f aca="false">D$12*C30</f>
        <v>13.48446</v>
      </c>
      <c r="E30" s="59" t="s">
        <v>97</v>
      </c>
    </row>
    <row r="31" customFormat="false" ht="14.25" hidden="false" customHeight="false" outlineLevel="0" collapsed="false">
      <c r="A31" s="80" t="s">
        <v>98</v>
      </c>
      <c r="B31" s="81" t="s">
        <v>99</v>
      </c>
      <c r="C31" s="82" t="n">
        <v>0</v>
      </c>
      <c r="D31" s="83" t="n">
        <f aca="false">D$12*C31</f>
        <v>0</v>
      </c>
      <c r="E31" s="81" t="s">
        <v>100</v>
      </c>
    </row>
    <row r="32" customFormat="false" ht="14.25" hidden="false" customHeight="false" outlineLevel="0" collapsed="false">
      <c r="A32" s="75"/>
      <c r="B32" s="72" t="s">
        <v>101</v>
      </c>
      <c r="C32" s="73" t="n">
        <f aca="false">SUM(C24:C31)</f>
        <v>0.348</v>
      </c>
      <c r="D32" s="74" t="n">
        <f aca="false">SUM(D24:D31)</f>
        <v>782.09868</v>
      </c>
      <c r="E32" s="59"/>
    </row>
    <row r="33" customFormat="false" ht="14.25" hidden="false" customHeight="false" outlineLevel="0" collapsed="false">
      <c r="A33" s="38"/>
      <c r="B33" s="39"/>
      <c r="C33" s="38"/>
      <c r="D33" s="40"/>
      <c r="E33" s="39"/>
    </row>
    <row r="34" customFormat="false" ht="14.25" hidden="false" customHeight="false" outlineLevel="0" collapsed="false">
      <c r="A34" s="66"/>
      <c r="B34" s="67" t="s">
        <v>102</v>
      </c>
      <c r="C34" s="68"/>
      <c r="D34" s="69"/>
      <c r="E34" s="70"/>
    </row>
    <row r="35" customFormat="false" ht="14.25" hidden="false" customHeight="false" outlineLevel="0" collapsed="false">
      <c r="A35" s="71"/>
      <c r="B35" s="72"/>
      <c r="C35" s="73" t="s">
        <v>69</v>
      </c>
      <c r="D35" s="74" t="s">
        <v>57</v>
      </c>
      <c r="E35" s="72" t="s">
        <v>58</v>
      </c>
    </row>
    <row r="36" customFormat="false" ht="14.25" hidden="false" customHeight="false" outlineLevel="0" collapsed="false">
      <c r="A36" s="75" t="s">
        <v>60</v>
      </c>
      <c r="B36" s="59" t="s">
        <v>103</v>
      </c>
      <c r="C36" s="76" t="n">
        <v>0.0833</v>
      </c>
      <c r="D36" s="61" t="n">
        <f aca="false">D$12*C36</f>
        <v>187.209253</v>
      </c>
      <c r="E36" s="59" t="s">
        <v>104</v>
      </c>
    </row>
    <row r="37" customFormat="false" ht="14.25" hidden="false" customHeight="false" outlineLevel="0" collapsed="false">
      <c r="A37" s="75" t="s">
        <v>63</v>
      </c>
      <c r="B37" s="87" t="s">
        <v>105</v>
      </c>
      <c r="C37" s="88" t="n">
        <v>0.0833</v>
      </c>
      <c r="D37" s="61" t="n">
        <f aca="false">D$12*C37</f>
        <v>187.209253</v>
      </c>
      <c r="E37" s="89" t="s">
        <v>106</v>
      </c>
    </row>
    <row r="38" customFormat="false" ht="14.25" hidden="false" customHeight="false" outlineLevel="0" collapsed="false">
      <c r="A38" s="75" t="s">
        <v>74</v>
      </c>
      <c r="B38" s="59" t="s">
        <v>107</v>
      </c>
      <c r="C38" s="76" t="n">
        <v>0.0278</v>
      </c>
      <c r="D38" s="61" t="n">
        <f aca="false">D$12*C38</f>
        <v>62.477998</v>
      </c>
      <c r="E38" s="59" t="s">
        <v>108</v>
      </c>
    </row>
    <row r="39" customFormat="false" ht="14.25" hidden="false" customHeight="false" outlineLevel="0" collapsed="false">
      <c r="A39" s="90"/>
      <c r="B39" s="91" t="s">
        <v>109</v>
      </c>
      <c r="C39" s="92" t="n">
        <f aca="false">SUM(C36:C38)</f>
        <v>0.1944</v>
      </c>
      <c r="D39" s="93" t="n">
        <f aca="false">SUM(D36:D38)</f>
        <v>436.896504</v>
      </c>
      <c r="E39" s="51"/>
    </row>
    <row r="40" customFormat="false" ht="14.25" hidden="false" customHeight="false" outlineLevel="0" collapsed="false">
      <c r="A40" s="94"/>
      <c r="B40" s="51"/>
      <c r="C40" s="95"/>
      <c r="D40" s="53"/>
      <c r="E40" s="96" t="s">
        <v>110</v>
      </c>
    </row>
    <row r="41" customFormat="false" ht="14.25" hidden="false" customHeight="false" outlineLevel="0" collapsed="false">
      <c r="A41" s="97" t="s">
        <v>74</v>
      </c>
      <c r="B41" s="98" t="s">
        <v>111</v>
      </c>
      <c r="C41" s="99" t="n">
        <f aca="false">C39*C32</f>
        <v>0.0676512</v>
      </c>
      <c r="D41" s="100" t="n">
        <f aca="false">D$12*C41</f>
        <v>152.039983392</v>
      </c>
      <c r="E41" s="101" t="s">
        <v>112</v>
      </c>
    </row>
    <row r="42" customFormat="false" ht="14.25" hidden="false" customHeight="false" outlineLevel="0" collapsed="false">
      <c r="A42" s="78"/>
      <c r="B42" s="221" t="s">
        <v>113</v>
      </c>
      <c r="C42" s="222" t="n">
        <f aca="false">SUM(C39:C41)</f>
        <v>0.2620512</v>
      </c>
      <c r="D42" s="223" t="n">
        <f aca="false">SUM(D39:D41)</f>
        <v>588.936487392</v>
      </c>
      <c r="E42" s="59"/>
    </row>
    <row r="43" customFormat="false" ht="14.25" hidden="false" customHeight="false" outlineLevel="0" collapsed="false">
      <c r="A43" s="232"/>
      <c r="B43" s="233"/>
      <c r="C43" s="234"/>
      <c r="D43" s="235"/>
      <c r="E43" s="233"/>
    </row>
    <row r="44" customFormat="false" ht="14.25" hidden="false" customHeight="false" outlineLevel="0" collapsed="false">
      <c r="A44" s="107"/>
      <c r="B44" s="108" t="s">
        <v>114</v>
      </c>
      <c r="C44" s="109"/>
      <c r="D44" s="110"/>
      <c r="E44" s="111"/>
    </row>
    <row r="45" customFormat="false" ht="14.25" hidden="false" customHeight="false" outlineLevel="0" collapsed="false">
      <c r="A45" s="112"/>
      <c r="B45" s="113"/>
      <c r="C45" s="114" t="s">
        <v>69</v>
      </c>
      <c r="D45" s="115" t="s">
        <v>57</v>
      </c>
      <c r="E45" s="113" t="s">
        <v>58</v>
      </c>
    </row>
    <row r="46" customFormat="false" ht="14.25" hidden="false" customHeight="false" outlineLevel="0" collapsed="false">
      <c r="A46" s="116" t="s">
        <v>60</v>
      </c>
      <c r="B46" s="117" t="s">
        <v>115</v>
      </c>
      <c r="C46" s="118" t="n">
        <v>0</v>
      </c>
      <c r="D46" s="119" t="n">
        <f aca="false">D$12*C46</f>
        <v>0</v>
      </c>
      <c r="E46" s="117" t="s">
        <v>116</v>
      </c>
    </row>
    <row r="47" customFormat="false" ht="14.25" hidden="false" customHeight="false" outlineLevel="0" collapsed="false">
      <c r="A47" s="120"/>
      <c r="B47" s="121"/>
      <c r="C47" s="122"/>
      <c r="D47" s="123"/>
      <c r="E47" s="121" t="s">
        <v>117</v>
      </c>
    </row>
    <row r="48" customFormat="false" ht="14.25" hidden="false" customHeight="false" outlineLevel="0" collapsed="false">
      <c r="A48" s="124"/>
      <c r="B48" s="98"/>
      <c r="C48" s="99"/>
      <c r="D48" s="100"/>
      <c r="E48" s="98" t="s">
        <v>118</v>
      </c>
    </row>
    <row r="49" customFormat="false" ht="14.25" hidden="false" customHeight="false" outlineLevel="0" collapsed="false">
      <c r="A49" s="125"/>
      <c r="B49" s="126" t="s">
        <v>109</v>
      </c>
      <c r="C49" s="127" t="n">
        <f aca="false">SUM(C46:C48)</f>
        <v>0</v>
      </c>
      <c r="D49" s="128" t="n">
        <f aca="false">SUM(D46:D48)</f>
        <v>0</v>
      </c>
      <c r="E49" s="121"/>
    </row>
    <row r="50" customFormat="false" ht="14.25" hidden="false" customHeight="false" outlineLevel="0" collapsed="false">
      <c r="A50" s="129"/>
      <c r="B50" s="130"/>
      <c r="C50" s="118"/>
      <c r="D50" s="119"/>
      <c r="E50" s="131" t="s">
        <v>110</v>
      </c>
    </row>
    <row r="51" customFormat="false" ht="14.25" hidden="false" customHeight="false" outlineLevel="0" collapsed="false">
      <c r="A51" s="97" t="s">
        <v>63</v>
      </c>
      <c r="B51" s="132" t="s">
        <v>111</v>
      </c>
      <c r="C51" s="99" t="n">
        <f aca="false">C49*C32</f>
        <v>0</v>
      </c>
      <c r="D51" s="100" t="n">
        <f aca="false">D$12*C51</f>
        <v>0</v>
      </c>
      <c r="E51" s="101"/>
    </row>
    <row r="52" customFormat="false" ht="14.25" hidden="false" customHeight="false" outlineLevel="0" collapsed="false">
      <c r="A52" s="312"/>
      <c r="B52" s="313" t="s">
        <v>119</v>
      </c>
      <c r="C52" s="314" t="n">
        <f aca="false">SUM(C49:C51)</f>
        <v>0</v>
      </c>
      <c r="D52" s="315" t="n">
        <f aca="false">SUM(D49:D51)</f>
        <v>0</v>
      </c>
      <c r="E52" s="189"/>
    </row>
    <row r="53" customFormat="false" ht="14.25" hidden="false" customHeight="false" outlineLevel="0" collapsed="false">
      <c r="A53" s="199"/>
      <c r="B53" s="219"/>
      <c r="C53" s="199"/>
      <c r="D53" s="220"/>
      <c r="E53" s="219"/>
    </row>
    <row r="54" customFormat="false" ht="14.25" hidden="false" customHeight="false" outlineLevel="0" collapsed="false">
      <c r="A54" s="107"/>
      <c r="B54" s="108" t="s">
        <v>120</v>
      </c>
      <c r="C54" s="109"/>
      <c r="D54" s="110"/>
      <c r="E54" s="111"/>
    </row>
    <row r="55" customFormat="false" ht="14.25" hidden="false" customHeight="false" outlineLevel="0" collapsed="false">
      <c r="A55" s="107"/>
      <c r="B55" s="113"/>
      <c r="C55" s="134" t="s">
        <v>69</v>
      </c>
      <c r="D55" s="135" t="s">
        <v>57</v>
      </c>
      <c r="E55" s="136" t="s">
        <v>58</v>
      </c>
    </row>
    <row r="56" customFormat="false" ht="14.25" hidden="false" customHeight="false" outlineLevel="0" collapsed="false">
      <c r="A56" s="129"/>
      <c r="B56" s="117"/>
      <c r="C56" s="116"/>
      <c r="D56" s="137"/>
      <c r="E56" s="138" t="s">
        <v>121</v>
      </c>
    </row>
    <row r="57" customFormat="false" ht="14.25" hidden="false" customHeight="false" outlineLevel="0" collapsed="false">
      <c r="A57" s="139" t="s">
        <v>60</v>
      </c>
      <c r="B57" s="121" t="s">
        <v>122</v>
      </c>
      <c r="C57" s="122" t="n">
        <f aca="false">5%*8.33%</f>
        <v>0.004165</v>
      </c>
      <c r="D57" s="140" t="n">
        <f aca="false">D$12*C57</f>
        <v>9.36046265</v>
      </c>
      <c r="E57" s="138" t="s">
        <v>123</v>
      </c>
    </row>
    <row r="58" customFormat="false" ht="14.25" hidden="false" customHeight="false" outlineLevel="0" collapsed="false">
      <c r="A58" s="97"/>
      <c r="B58" s="98"/>
      <c r="C58" s="99"/>
      <c r="D58" s="141"/>
      <c r="E58" s="101" t="s">
        <v>124</v>
      </c>
    </row>
    <row r="59" customFormat="false" ht="14.25" hidden="false" customHeight="false" outlineLevel="0" collapsed="false">
      <c r="A59" s="120"/>
      <c r="B59" s="121"/>
      <c r="C59" s="122"/>
      <c r="D59" s="123"/>
      <c r="E59" s="131" t="s">
        <v>125</v>
      </c>
    </row>
    <row r="60" customFormat="false" ht="14.25" hidden="false" customHeight="false" outlineLevel="0" collapsed="false">
      <c r="A60" s="124" t="s">
        <v>63</v>
      </c>
      <c r="B60" s="98" t="s">
        <v>126</v>
      </c>
      <c r="C60" s="99" t="n">
        <f aca="false">C57*8%</f>
        <v>0.0003332</v>
      </c>
      <c r="D60" s="100" t="n">
        <f aca="false">D$12*C60</f>
        <v>0.748837012</v>
      </c>
      <c r="E60" s="101" t="s">
        <v>127</v>
      </c>
    </row>
    <row r="61" customFormat="false" ht="14.25" hidden="false" customHeight="false" outlineLevel="0" collapsed="false">
      <c r="A61" s="116"/>
      <c r="B61" s="117" t="s">
        <v>128</v>
      </c>
      <c r="C61" s="118"/>
      <c r="D61" s="119"/>
      <c r="E61" s="117" t="s">
        <v>129</v>
      </c>
    </row>
    <row r="62" customFormat="false" ht="14.25" hidden="false" customHeight="false" outlineLevel="0" collapsed="false">
      <c r="A62" s="124" t="s">
        <v>74</v>
      </c>
      <c r="B62" s="98" t="s">
        <v>130</v>
      </c>
      <c r="C62" s="99" t="n">
        <v>0</v>
      </c>
      <c r="D62" s="100" t="n">
        <f aca="false">D$12*C62</f>
        <v>0</v>
      </c>
      <c r="E62" s="98"/>
    </row>
    <row r="63" customFormat="false" ht="14.25" hidden="false" customHeight="false" outlineLevel="0" collapsed="false">
      <c r="A63" s="116"/>
      <c r="B63" s="117"/>
      <c r="C63" s="142"/>
      <c r="D63" s="119"/>
      <c r="E63" s="131" t="s">
        <v>131</v>
      </c>
    </row>
    <row r="64" customFormat="false" ht="14.25" hidden="false" customHeight="false" outlineLevel="0" collapsed="false">
      <c r="A64" s="120" t="s">
        <v>76</v>
      </c>
      <c r="B64" s="121" t="s">
        <v>132</v>
      </c>
      <c r="C64" s="143" t="n">
        <f aca="false">(7/30)/12</f>
        <v>0.0194444444444444</v>
      </c>
      <c r="D64" s="123" t="n">
        <f aca="false">D$12*C64</f>
        <v>43.6996388888889</v>
      </c>
      <c r="E64" s="138" t="s">
        <v>133</v>
      </c>
    </row>
    <row r="65" customFormat="false" ht="14.25" hidden="false" customHeight="false" outlineLevel="0" collapsed="false">
      <c r="A65" s="124"/>
      <c r="B65" s="121"/>
      <c r="C65" s="144"/>
      <c r="D65" s="100"/>
      <c r="E65" s="138" t="s">
        <v>134</v>
      </c>
    </row>
    <row r="66" customFormat="false" ht="14.25" hidden="false" customHeight="false" outlineLevel="0" collapsed="false">
      <c r="A66" s="139" t="s">
        <v>89</v>
      </c>
      <c r="B66" s="117" t="s">
        <v>111</v>
      </c>
      <c r="C66" s="145" t="n">
        <f aca="false">C64*C32</f>
        <v>0.00676666666666667</v>
      </c>
      <c r="D66" s="123" t="n">
        <f aca="false">D$12*C66</f>
        <v>15.2074743333333</v>
      </c>
      <c r="E66" s="117" t="s">
        <v>135</v>
      </c>
    </row>
    <row r="67" customFormat="false" ht="14.25" hidden="false" customHeight="false" outlineLevel="0" collapsed="false">
      <c r="A67" s="139"/>
      <c r="B67" s="98"/>
      <c r="C67" s="145"/>
      <c r="D67" s="146"/>
      <c r="E67" s="98" t="s">
        <v>136</v>
      </c>
    </row>
    <row r="68" customFormat="false" ht="14.25" hidden="false" customHeight="false" outlineLevel="0" collapsed="false">
      <c r="A68" s="116"/>
      <c r="B68" s="117" t="s">
        <v>128</v>
      </c>
      <c r="C68" s="118"/>
      <c r="D68" s="119"/>
      <c r="E68" s="121" t="s">
        <v>129</v>
      </c>
    </row>
    <row r="69" customFormat="false" ht="14.25" hidden="false" customHeight="false" outlineLevel="0" collapsed="false">
      <c r="A69" s="124" t="s">
        <v>92</v>
      </c>
      <c r="B69" s="98" t="s">
        <v>137</v>
      </c>
      <c r="C69" s="99" t="n">
        <v>0</v>
      </c>
      <c r="D69" s="100" t="n">
        <f aca="false">D$12*C69</f>
        <v>0</v>
      </c>
      <c r="E69" s="98"/>
    </row>
    <row r="70" customFormat="false" ht="14.25" hidden="false" customHeight="false" outlineLevel="0" collapsed="false">
      <c r="A70" s="308"/>
      <c r="B70" s="226" t="s">
        <v>138</v>
      </c>
      <c r="C70" s="238" t="n">
        <f aca="false">SUM(C57:C69)</f>
        <v>0.0307093111111111</v>
      </c>
      <c r="D70" s="227" t="n">
        <f aca="false">SUM(D57:D69)</f>
        <v>69.0164128842222</v>
      </c>
      <c r="E70" s="189"/>
    </row>
    <row r="71" customFormat="false" ht="14.25" hidden="false" customHeight="false" outlineLevel="0" collapsed="false">
      <c r="A71" s="232"/>
      <c r="B71" s="233"/>
      <c r="C71" s="234"/>
      <c r="D71" s="235"/>
      <c r="E71" s="233"/>
    </row>
    <row r="72" customFormat="false" ht="14.25" hidden="false" customHeight="false" outlineLevel="0" collapsed="false">
      <c r="A72" s="107"/>
      <c r="B72" s="108" t="s">
        <v>139</v>
      </c>
      <c r="C72" s="109"/>
      <c r="D72" s="110"/>
      <c r="E72" s="111"/>
    </row>
    <row r="73" customFormat="false" ht="14.25" hidden="false" customHeight="false" outlineLevel="0" collapsed="false">
      <c r="A73" s="120"/>
      <c r="B73" s="121"/>
      <c r="C73" s="122"/>
      <c r="D73" s="123"/>
      <c r="E73" s="131" t="s">
        <v>125</v>
      </c>
    </row>
    <row r="74" customFormat="false" ht="14.25" hidden="false" customHeight="false" outlineLevel="0" collapsed="false">
      <c r="A74" s="120" t="s">
        <v>60</v>
      </c>
      <c r="B74" s="121" t="s">
        <v>141</v>
      </c>
      <c r="C74" s="122" t="n">
        <f aca="false">(5/30)/12</f>
        <v>0.0138888888888889</v>
      </c>
      <c r="D74" s="123" t="n">
        <f aca="false">D$12*C74</f>
        <v>31.2140277777778</v>
      </c>
      <c r="E74" s="138" t="s">
        <v>142</v>
      </c>
    </row>
    <row r="75" customFormat="false" ht="14.25" hidden="false" customHeight="false" outlineLevel="0" collapsed="false">
      <c r="A75" s="129"/>
      <c r="B75" s="117"/>
      <c r="C75" s="151"/>
      <c r="D75" s="119"/>
      <c r="E75" s="117" t="s">
        <v>143</v>
      </c>
    </row>
    <row r="76" customFormat="false" ht="14.25" hidden="false" customHeight="false" outlineLevel="0" collapsed="false">
      <c r="A76" s="139" t="s">
        <v>63</v>
      </c>
      <c r="B76" s="121" t="s">
        <v>144</v>
      </c>
      <c r="C76" s="145" t="n">
        <v>0</v>
      </c>
      <c r="D76" s="123" t="n">
        <f aca="false">D$12*C76</f>
        <v>0</v>
      </c>
      <c r="E76" s="121" t="s">
        <v>145</v>
      </c>
    </row>
    <row r="77" customFormat="false" ht="14.25" hidden="false" customHeight="false" outlineLevel="0" collapsed="false">
      <c r="A77" s="97"/>
      <c r="B77" s="98"/>
      <c r="C77" s="152"/>
      <c r="D77" s="100"/>
      <c r="E77" s="98" t="s">
        <v>146</v>
      </c>
    </row>
    <row r="78" customFormat="false" ht="14.25" hidden="false" customHeight="false" outlineLevel="0" collapsed="false">
      <c r="A78" s="120"/>
      <c r="B78" s="121"/>
      <c r="C78" s="143"/>
      <c r="D78" s="123"/>
      <c r="E78" s="153" t="s">
        <v>147</v>
      </c>
    </row>
    <row r="79" customFormat="false" ht="14.25" hidden="false" customHeight="false" outlineLevel="0" collapsed="false">
      <c r="A79" s="120" t="s">
        <v>74</v>
      </c>
      <c r="B79" s="121" t="s">
        <v>148</v>
      </c>
      <c r="C79" s="143" t="n">
        <f aca="false">(3/30)/12</f>
        <v>0.00833333333333333</v>
      </c>
      <c r="D79" s="123" t="n">
        <f aca="false">D$12*C79</f>
        <v>18.7284166666667</v>
      </c>
      <c r="E79" s="138" t="s">
        <v>149</v>
      </c>
    </row>
    <row r="80" customFormat="false" ht="14.25" hidden="false" customHeight="false" outlineLevel="0" collapsed="false">
      <c r="A80" s="124"/>
      <c r="B80" s="121"/>
      <c r="C80" s="144"/>
      <c r="D80" s="100"/>
      <c r="E80" s="138" t="s">
        <v>150</v>
      </c>
    </row>
    <row r="81" customFormat="false" ht="14.25" hidden="false" customHeight="false" outlineLevel="0" collapsed="false">
      <c r="A81" s="139" t="s">
        <v>76</v>
      </c>
      <c r="B81" s="117" t="s">
        <v>151</v>
      </c>
      <c r="C81" s="145" t="n">
        <f aca="false">(15/30)/12*0.1</f>
        <v>0.00416666666666667</v>
      </c>
      <c r="D81" s="123" t="n">
        <f aca="false">D$12*C81</f>
        <v>9.36420833333333</v>
      </c>
      <c r="E81" s="117" t="s">
        <v>152</v>
      </c>
    </row>
    <row r="82" customFormat="false" ht="14.25" hidden="false" customHeight="false" outlineLevel="0" collapsed="false">
      <c r="A82" s="139"/>
      <c r="B82" s="98"/>
      <c r="C82" s="145"/>
      <c r="D82" s="146"/>
      <c r="E82" s="98" t="s">
        <v>153</v>
      </c>
    </row>
    <row r="83" customFormat="false" ht="14.25" hidden="false" customHeight="false" outlineLevel="0" collapsed="false">
      <c r="A83" s="147"/>
      <c r="B83" s="84" t="s">
        <v>154</v>
      </c>
      <c r="C83" s="85" t="n">
        <f aca="false">SUM(C73:C82)</f>
        <v>0.0263888888888889</v>
      </c>
      <c r="D83" s="86" t="n">
        <f aca="false">SUM(D73:D82)</f>
        <v>59.3066527777778</v>
      </c>
      <c r="E83" s="81"/>
    </row>
    <row r="84" customFormat="false" ht="14.25" hidden="false" customHeight="false" outlineLevel="0" collapsed="false">
      <c r="A84" s="80" t="s">
        <v>89</v>
      </c>
      <c r="B84" s="81" t="s">
        <v>155</v>
      </c>
      <c r="C84" s="118" t="n">
        <f aca="false">C83*C32</f>
        <v>0.00918333333333333</v>
      </c>
      <c r="D84" s="123" t="n">
        <f aca="false">D$12*C84</f>
        <v>20.6387151666667</v>
      </c>
      <c r="E84" s="117" t="s">
        <v>156</v>
      </c>
    </row>
    <row r="85" customFormat="false" ht="14.25" hidden="false" customHeight="false" outlineLevel="0" collapsed="false">
      <c r="A85" s="309"/>
      <c r="B85" s="310" t="s">
        <v>157</v>
      </c>
      <c r="C85" s="309"/>
      <c r="D85" s="311" t="n">
        <f aca="false">SUM(D83:D84)</f>
        <v>79.9453679444444</v>
      </c>
      <c r="E85" s="263" t="s">
        <v>158</v>
      </c>
    </row>
    <row r="86" customFormat="false" ht="14.25" hidden="false" customHeight="false" outlineLevel="0" collapsed="false">
      <c r="A86" s="232"/>
      <c r="B86" s="236"/>
      <c r="C86" s="232"/>
      <c r="D86" s="237"/>
      <c r="E86" s="233"/>
    </row>
    <row r="87" customFormat="false" ht="14.25" hidden="false" customHeight="false" outlineLevel="0" collapsed="false">
      <c r="A87" s="188"/>
      <c r="B87" s="226" t="s">
        <v>159</v>
      </c>
      <c r="C87" s="238"/>
      <c r="D87" s="227" t="n">
        <f aca="false">D85+D70+D52+D42+D32+D20+D12</f>
        <v>4388.30234822067</v>
      </c>
      <c r="E87" s="189"/>
    </row>
    <row r="88" customFormat="false" ht="14.25" hidden="false" customHeight="false" outlineLevel="0" collapsed="false">
      <c r="A88" s="232"/>
      <c r="B88" s="236"/>
      <c r="C88" s="239"/>
      <c r="D88" s="237"/>
      <c r="E88" s="233"/>
    </row>
    <row r="89" customFormat="false" ht="15" hidden="false" customHeight="false" outlineLevel="0" collapsed="false">
      <c r="A89" s="232"/>
      <c r="B89" s="226" t="s">
        <v>160</v>
      </c>
      <c r="C89" s="238"/>
      <c r="D89" s="240" t="s">
        <v>226</v>
      </c>
      <c r="E89" s="241" t="n">
        <f aca="false">D87*D89</f>
        <v>8776.60469644133</v>
      </c>
    </row>
    <row r="90" customFormat="false" ht="14.25" hidden="false" customHeight="false" outlineLevel="0" collapsed="false">
      <c r="A90" s="199"/>
      <c r="B90" s="219"/>
      <c r="C90" s="199"/>
      <c r="D90" s="220"/>
      <c r="E90" s="219"/>
    </row>
    <row r="91" customFormat="false" ht="14.25" hidden="false" customHeight="false" outlineLevel="0" collapsed="false">
      <c r="A91" s="107"/>
      <c r="B91" s="108" t="s">
        <v>162</v>
      </c>
      <c r="C91" s="109"/>
      <c r="D91" s="110"/>
      <c r="E91" s="111"/>
    </row>
    <row r="92" customFormat="false" ht="14.25" hidden="false" customHeight="false" outlineLevel="0" collapsed="false">
      <c r="A92" s="167"/>
      <c r="B92" s="136"/>
      <c r="C92" s="168" t="s">
        <v>69</v>
      </c>
      <c r="D92" s="169" t="s">
        <v>57</v>
      </c>
      <c r="E92" s="149" t="s">
        <v>58</v>
      </c>
    </row>
    <row r="93" customFormat="false" ht="13.8" hidden="false" customHeight="false" outlineLevel="0" collapsed="false">
      <c r="A93" s="124" t="s">
        <v>60</v>
      </c>
      <c r="B93" s="98" t="s">
        <v>163</v>
      </c>
      <c r="C93" s="99" t="n">
        <v>0.13</v>
      </c>
      <c r="D93" s="100" t="n">
        <f aca="false">E89*C93</f>
        <v>1140.95861053737</v>
      </c>
      <c r="E93" s="170" t="s">
        <v>164</v>
      </c>
    </row>
    <row r="94" customFormat="false" ht="13.8" hidden="false" customHeight="false" outlineLevel="0" collapsed="false">
      <c r="A94" s="80" t="s">
        <v>63</v>
      </c>
      <c r="B94" s="98" t="s">
        <v>165</v>
      </c>
      <c r="C94" s="99" t="n">
        <v>0.1</v>
      </c>
      <c r="D94" s="83" t="n">
        <f aca="false">(E89)*C94</f>
        <v>877.660469644133</v>
      </c>
      <c r="E94" s="170" t="s">
        <v>166</v>
      </c>
    </row>
    <row r="95" customFormat="false" ht="13.8" hidden="false" customHeight="false" outlineLevel="0" collapsed="false">
      <c r="A95" s="116"/>
      <c r="B95" s="113" t="s">
        <v>167</v>
      </c>
      <c r="C95" s="122"/>
      <c r="D95" s="115" t="n">
        <f aca="false">SUM(D93:D94)</f>
        <v>2018.61908018151</v>
      </c>
      <c r="E95" s="171"/>
      <c r="H95" s="242" t="n">
        <f aca="false">3976.81+434.7</f>
        <v>4411.51</v>
      </c>
    </row>
    <row r="96" customFormat="false" ht="13.8" hidden="false" customHeight="false" outlineLevel="0" collapsed="false">
      <c r="A96" s="102" t="s">
        <v>168</v>
      </c>
      <c r="B96" s="243" t="s">
        <v>206</v>
      </c>
      <c r="C96" s="173"/>
      <c r="D96" s="174"/>
      <c r="E96" s="175"/>
    </row>
    <row r="97" customFormat="false" ht="14.25" hidden="false" customHeight="false" outlineLevel="0" collapsed="false">
      <c r="A97" s="244"/>
      <c r="B97" s="245"/>
      <c r="C97" s="246"/>
      <c r="D97" s="247"/>
      <c r="E97" s="248"/>
    </row>
    <row r="98" customFormat="false" ht="14.25" hidden="false" customHeight="false" outlineLevel="0" collapsed="false">
      <c r="A98" s="178"/>
      <c r="B98" s="179" t="s">
        <v>170</v>
      </c>
      <c r="C98" s="180"/>
      <c r="D98" s="169" t="n">
        <f aca="false">E89+D95</f>
        <v>10795.2237766228</v>
      </c>
      <c r="E98" s="181"/>
    </row>
    <row r="99" customFormat="false" ht="14.25" hidden="false" customHeight="false" outlineLevel="0" collapsed="false">
      <c r="A99" s="232"/>
      <c r="B99" s="233"/>
      <c r="C99" s="234"/>
      <c r="D99" s="235"/>
      <c r="E99" s="253"/>
    </row>
    <row r="100" customFormat="false" ht="14.25" hidden="false" customHeight="false" outlineLevel="0" collapsed="false">
      <c r="A100" s="254"/>
      <c r="B100" s="255" t="s">
        <v>171</v>
      </c>
      <c r="C100" s="256"/>
      <c r="D100" s="257"/>
      <c r="E100" s="258"/>
    </row>
    <row r="101" customFormat="false" ht="14.25" hidden="false" customHeight="false" outlineLevel="0" collapsed="false">
      <c r="A101" s="200"/>
      <c r="B101" s="259"/>
      <c r="C101" s="260" t="s">
        <v>69</v>
      </c>
      <c r="D101" s="261" t="s">
        <v>57</v>
      </c>
      <c r="E101" s="202" t="s">
        <v>58</v>
      </c>
    </row>
    <row r="102" customFormat="false" ht="14.25" hidden="false" customHeight="false" outlineLevel="0" collapsed="false">
      <c r="A102" s="262" t="s">
        <v>74</v>
      </c>
      <c r="B102" s="263" t="s">
        <v>172</v>
      </c>
      <c r="C102" s="264"/>
      <c r="D102" s="191"/>
      <c r="E102" s="265" t="s">
        <v>173</v>
      </c>
    </row>
    <row r="103" customFormat="false" ht="13.8" hidden="false" customHeight="false" outlineLevel="0" collapsed="false">
      <c r="A103" s="80"/>
      <c r="B103" s="81" t="s">
        <v>174</v>
      </c>
      <c r="C103" s="82" t="n">
        <v>0.0165</v>
      </c>
      <c r="D103" s="83" t="n">
        <f aca="false">$D$98*C103</f>
        <v>178.121192314277</v>
      </c>
      <c r="E103" s="187" t="s">
        <v>175</v>
      </c>
    </row>
    <row r="104" customFormat="false" ht="13.8" hidden="false" customHeight="false" outlineLevel="0" collapsed="false">
      <c r="A104" s="80"/>
      <c r="B104" s="81" t="s">
        <v>176</v>
      </c>
      <c r="C104" s="82" t="n">
        <v>0.076</v>
      </c>
      <c r="D104" s="83" t="n">
        <f aca="false">$D$98*C104</f>
        <v>820.437007023336</v>
      </c>
      <c r="E104" s="187" t="s">
        <v>175</v>
      </c>
    </row>
    <row r="105" customFormat="false" ht="13.8" hidden="false" customHeight="false" outlineLevel="0" collapsed="false">
      <c r="A105" s="188"/>
      <c r="B105" s="189"/>
      <c r="C105" s="190"/>
      <c r="D105" s="191"/>
      <c r="E105" s="192" t="s">
        <v>178</v>
      </c>
    </row>
    <row r="106" customFormat="false" ht="13.8" hidden="false" customHeight="false" outlineLevel="0" collapsed="false">
      <c r="A106" s="80"/>
      <c r="B106" s="81"/>
      <c r="C106" s="82"/>
      <c r="D106" s="83"/>
      <c r="E106" s="121"/>
    </row>
    <row r="107" customFormat="false" ht="14.25" hidden="false" customHeight="false" outlineLevel="0" collapsed="false">
      <c r="A107" s="80"/>
      <c r="B107" s="81" t="s">
        <v>177</v>
      </c>
      <c r="C107" s="82" t="n">
        <v>0.03</v>
      </c>
      <c r="D107" s="83" t="n">
        <f aca="false">$D$98*C107</f>
        <v>323.856713298685</v>
      </c>
      <c r="E107" s="121"/>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SUM(C103:C108)</f>
        <v>0.1225</v>
      </c>
      <c r="D109" s="86" t="n">
        <f aca="false">SUM(D103:D108)</f>
        <v>1322.4149126363</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D109+D98</f>
        <v>12117.6386892591</v>
      </c>
      <c r="E111" s="81"/>
    </row>
    <row r="112" customFormat="false" ht="14.25" hidden="false" customHeight="false" outlineLevel="0" collapsed="false">
      <c r="A112" s="188"/>
      <c r="B112" s="226"/>
      <c r="C112" s="188"/>
      <c r="D112" s="227"/>
      <c r="E112" s="189"/>
    </row>
    <row r="113" customFormat="false" ht="14.25" hidden="false" customHeight="false" outlineLevel="0" collapsed="false">
      <c r="A113" s="188"/>
      <c r="B113" s="226"/>
      <c r="C113" s="188"/>
      <c r="D113" s="227"/>
      <c r="E113" s="189"/>
    </row>
    <row r="114" customFormat="false" ht="14.25" hidden="false" customHeight="false" outlineLevel="0" collapsed="false">
      <c r="A114" s="188"/>
      <c r="B114" s="226" t="s">
        <v>180</v>
      </c>
      <c r="C114" s="188" t="n">
        <v>12</v>
      </c>
      <c r="D114" s="227" t="n">
        <f aca="false">D111*C114</f>
        <v>145411.66427111</v>
      </c>
      <c r="E114" s="189"/>
    </row>
    <row r="115" customFormat="false" ht="14.25" hidden="false" customHeight="false" outlineLevel="0" collapsed="false">
      <c r="A115" s="188"/>
      <c r="B115" s="226"/>
      <c r="C115" s="188"/>
      <c r="D115" s="227"/>
      <c r="E115" s="189"/>
    </row>
    <row r="116" customFormat="false" ht="14.25" hidden="false" customHeight="false" outlineLevel="0" collapsed="false">
      <c r="A116" s="188"/>
      <c r="B116" s="226"/>
      <c r="C116" s="188"/>
      <c r="D116" s="227"/>
      <c r="E116" s="189"/>
    </row>
    <row r="117" customFormat="false" ht="14.25" hidden="false" customHeight="false" outlineLevel="0" collapsed="false">
      <c r="A117" s="196"/>
      <c r="B117" s="196"/>
      <c r="C117" s="196"/>
      <c r="D117" s="196"/>
      <c r="E117" s="196"/>
    </row>
    <row r="118" customFormat="false" ht="32.95" hidden="false" customHeight="true" outlineLevel="0" collapsed="false">
      <c r="A118" s="196"/>
      <c r="B118" s="193" t="s">
        <v>181</v>
      </c>
      <c r="C118" s="193"/>
      <c r="D118" s="193"/>
      <c r="E118" s="193"/>
    </row>
    <row r="119" customFormat="false" ht="13.8" hidden="false" customHeight="false" outlineLevel="0" collapsed="false">
      <c r="A119" s="196"/>
      <c r="B119" s="31"/>
      <c r="C119" s="31"/>
      <c r="D119" s="31"/>
      <c r="E119" s="31"/>
    </row>
    <row r="120" customFormat="false" ht="36.1" hidden="false" customHeight="false" outlineLevel="0" collapsed="false">
      <c r="B120" s="194" t="s">
        <v>182</v>
      </c>
      <c r="C120" s="194"/>
      <c r="D120" s="194"/>
      <c r="E120" s="194"/>
    </row>
  </sheetData>
  <sheetProtection sheet="true" password="ca9c" objects="true" scenarios="true"/>
  <mergeCells count="4">
    <mergeCell ref="A1:E1"/>
    <mergeCell ref="A2:E2"/>
    <mergeCell ref="B118:E118"/>
    <mergeCell ref="B120:E120"/>
  </mergeCells>
  <printOptions headings="false" gridLines="false" gridLinesSet="true" horizontalCentered="true" verticalCentered="false"/>
  <pageMargins left="0.118055555555556" right="0.0395833333333333" top="0.659027777777778" bottom="0.540972222222222" header="0.39375" footer="0.275694444444444"/>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3.57"/>
    <col collapsed="false" customWidth="true" hidden="false" outlineLevel="0" max="2" min="2" style="196" width="50"/>
    <col collapsed="false" customWidth="true" hidden="false" outlineLevel="0" max="3" min="3" style="228" width="7.34"/>
    <col collapsed="false" customWidth="true" hidden="false" outlineLevel="0" max="4" min="4" style="229" width="13.66"/>
    <col collapsed="false" customWidth="true" hidden="false" outlineLevel="0" max="5" min="5" style="196" width="38.44"/>
    <col collapsed="false" customWidth="false" hidden="false" outlineLevel="0" max="1021" min="6" style="196" width="9.12"/>
    <col collapsed="false" customWidth="true" hidden="false" outlineLevel="0" max="1024" min="1022" style="1" width="11.57"/>
  </cols>
  <sheetData>
    <row r="1" customFormat="false" ht="14.25" hidden="false" customHeight="false" outlineLevel="0" collapsed="false">
      <c r="A1" s="34" t="s">
        <v>196</v>
      </c>
      <c r="B1" s="34"/>
      <c r="C1" s="34"/>
      <c r="D1" s="34"/>
      <c r="E1" s="34"/>
    </row>
    <row r="2" customFormat="false" ht="14.25" hidden="false" customHeight="false" outlineLevel="0" collapsed="false">
      <c r="A2" s="34" t="s">
        <v>260</v>
      </c>
      <c r="B2" s="34"/>
      <c r="C2" s="34"/>
      <c r="D2" s="34"/>
      <c r="E2" s="34"/>
    </row>
    <row r="3" customFormat="false" ht="14.25" hidden="false" customHeight="false" outlineLevel="0" collapsed="false">
      <c r="A3" s="38"/>
      <c r="B3" s="41" t="s">
        <v>26</v>
      </c>
      <c r="C3" s="42" t="s">
        <v>195</v>
      </c>
      <c r="D3" s="43"/>
      <c r="E3" s="37" t="s">
        <v>261</v>
      </c>
    </row>
    <row r="4" customFormat="false" ht="14.25" hidden="false" customHeight="false" outlineLevel="0" collapsed="false">
      <c r="A4" s="44"/>
      <c r="B4" s="45" t="s">
        <v>55</v>
      </c>
      <c r="C4" s="46"/>
      <c r="D4" s="46"/>
      <c r="E4" s="203"/>
    </row>
    <row r="5" customFormat="false" ht="14.25" hidden="false" customHeight="false" outlineLevel="0" collapsed="false">
      <c r="A5" s="34" t="n">
        <v>1</v>
      </c>
      <c r="B5" s="230" t="s">
        <v>56</v>
      </c>
      <c r="C5" s="34"/>
      <c r="D5" s="231" t="s">
        <v>57</v>
      </c>
      <c r="E5" s="230" t="s">
        <v>58</v>
      </c>
    </row>
    <row r="6" customFormat="false" ht="14.25" hidden="false" customHeight="false" outlineLevel="0" collapsed="false">
      <c r="A6" s="50"/>
      <c r="B6" s="51"/>
      <c r="C6" s="52"/>
      <c r="D6" s="53"/>
      <c r="E6" s="51" t="s">
        <v>59</v>
      </c>
    </row>
    <row r="7" customFormat="false" ht="14.25" hidden="false" customHeight="false" outlineLevel="0" collapsed="false">
      <c r="A7" s="54" t="s">
        <v>60</v>
      </c>
      <c r="B7" s="55" t="s">
        <v>61</v>
      </c>
      <c r="C7" s="56"/>
      <c r="D7" s="57" t="n">
        <v>1864.62</v>
      </c>
      <c r="E7" s="55" t="s">
        <v>252</v>
      </c>
    </row>
    <row r="8" customFormat="false" ht="14.25" hidden="false" customHeight="false" outlineLevel="0" collapsed="false">
      <c r="A8" s="204"/>
      <c r="B8" s="87"/>
      <c r="C8" s="205"/>
      <c r="D8" s="206"/>
      <c r="E8" s="87" t="str">
        <f aca="false">[1]RECEPCIONISTA!E8</f>
        <v>CCT da categoria MG 000308/2023</v>
      </c>
    </row>
    <row r="9" customFormat="false" ht="14.25" hidden="false" customHeight="false" outlineLevel="0" collapsed="false">
      <c r="A9" s="54" t="s">
        <v>63</v>
      </c>
      <c r="B9" s="55" t="s">
        <v>64</v>
      </c>
      <c r="C9" s="50"/>
      <c r="D9" s="53"/>
      <c r="E9" s="51"/>
    </row>
    <row r="10" customFormat="false" ht="14.25" hidden="false" customHeight="false" outlineLevel="0" collapsed="false">
      <c r="A10" s="292"/>
      <c r="B10" s="59" t="s">
        <v>262</v>
      </c>
      <c r="C10" s="60" t="n">
        <v>0.39</v>
      </c>
      <c r="D10" s="316" t="n">
        <f aca="false">(D7/210)*39%*7*16</f>
        <v>387.84096</v>
      </c>
      <c r="E10" s="59"/>
    </row>
    <row r="11" customFormat="false" ht="14.25" hidden="false" customHeight="false" outlineLevel="0" collapsed="false">
      <c r="A11" s="317"/>
      <c r="B11" s="59" t="s">
        <v>263</v>
      </c>
      <c r="C11" s="60"/>
      <c r="D11" s="61" t="n">
        <f aca="false">(D7/210*16)*1.5</f>
        <v>213.099428571429</v>
      </c>
      <c r="E11" s="59" t="s">
        <v>264</v>
      </c>
    </row>
    <row r="12" customFormat="false" ht="14.25" hidden="false" customHeight="false" outlineLevel="0" collapsed="false">
      <c r="A12" s="58"/>
      <c r="B12" s="59"/>
      <c r="C12" s="75"/>
      <c r="D12" s="316"/>
      <c r="E12" s="59"/>
      <c r="I12" s="196" t="n">
        <f aca="false">D7*6%</f>
        <v>111.8772</v>
      </c>
    </row>
    <row r="13" customFormat="false" ht="14.25" hidden="false" customHeight="false" outlineLevel="0" collapsed="false">
      <c r="A13" s="44" t="s">
        <v>65</v>
      </c>
      <c r="B13" s="62" t="s">
        <v>66</v>
      </c>
      <c r="C13" s="63"/>
      <c r="D13" s="64" t="n">
        <f aca="false">SUM(D7:D12)</f>
        <v>2465.56038857143</v>
      </c>
      <c r="E13" s="65"/>
      <c r="I13" s="196" t="n">
        <f aca="false">7.5*22</f>
        <v>165</v>
      </c>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c r="I15" s="196" t="n">
        <f aca="false">I13-I12</f>
        <v>53.1228</v>
      </c>
    </row>
    <row r="16" customFormat="false" ht="14.25" hidden="false" customHeight="false" outlineLevel="0" collapsed="false">
      <c r="A16" s="71"/>
      <c r="B16" s="72" t="s">
        <v>68</v>
      </c>
      <c r="C16" s="73" t="s">
        <v>69</v>
      </c>
      <c r="D16" s="74" t="s">
        <v>57</v>
      </c>
      <c r="E16" s="72" t="s">
        <v>58</v>
      </c>
    </row>
    <row r="17" customFormat="false" ht="14.25" hidden="false" customHeight="false" outlineLevel="0" collapsed="false">
      <c r="A17" s="75" t="s">
        <v>60</v>
      </c>
      <c r="B17" s="59" t="s">
        <v>202</v>
      </c>
      <c r="C17" s="76"/>
      <c r="D17" s="61" t="n">
        <f aca="false">(8*16)-(D7*6%)</f>
        <v>16.1228</v>
      </c>
      <c r="E17" s="59" t="s">
        <v>71</v>
      </c>
    </row>
    <row r="18" customFormat="false" ht="14.25" hidden="false" customHeight="false" outlineLevel="0" collapsed="false">
      <c r="A18" s="75" t="s">
        <v>63</v>
      </c>
      <c r="B18" s="59" t="s">
        <v>72</v>
      </c>
      <c r="C18" s="76" t="n">
        <v>0</v>
      </c>
      <c r="D18" s="61" t="n">
        <v>460.06</v>
      </c>
      <c r="E18" s="59"/>
    </row>
    <row r="19" customFormat="false" ht="14.25" hidden="false" customHeight="false" outlineLevel="0" collapsed="false">
      <c r="A19" s="75" t="s">
        <v>74</v>
      </c>
      <c r="B19" s="59" t="s">
        <v>75</v>
      </c>
      <c r="C19" s="76" t="n">
        <v>0</v>
      </c>
      <c r="D19" s="61" t="n">
        <v>43.66</v>
      </c>
      <c r="E19" s="59" t="s">
        <v>203</v>
      </c>
    </row>
    <row r="20" customFormat="false" ht="14.25" hidden="false" customHeight="false" outlineLevel="0" collapsed="false">
      <c r="A20" s="75" t="s">
        <v>76</v>
      </c>
      <c r="B20" s="59" t="s">
        <v>77</v>
      </c>
      <c r="C20" s="76" t="n">
        <v>0</v>
      </c>
      <c r="D20" s="61" t="n">
        <v>5</v>
      </c>
      <c r="E20" s="59" t="s">
        <v>204</v>
      </c>
    </row>
    <row r="21" customFormat="false" ht="14.25" hidden="false" customHeight="false" outlineLevel="0" collapsed="false">
      <c r="A21" s="75"/>
      <c r="B21" s="59" t="s">
        <v>265</v>
      </c>
      <c r="C21" s="60"/>
      <c r="D21" s="316" t="n">
        <f aca="false">(D7/210*16)*1.5</f>
        <v>213.099428571429</v>
      </c>
      <c r="E21" s="59"/>
    </row>
    <row r="22" customFormat="false" ht="14.25" hidden="false" customHeight="false" outlineLevel="0" collapsed="false">
      <c r="A22" s="78"/>
      <c r="B22" s="72" t="s">
        <v>78</v>
      </c>
      <c r="C22" s="79" t="n">
        <f aca="false">SUM(C17:C20)</f>
        <v>0</v>
      </c>
      <c r="D22" s="74" t="n">
        <f aca="false">SUM(D17:D21)</f>
        <v>737.942228571429</v>
      </c>
      <c r="E22" s="59"/>
    </row>
    <row r="23" customFormat="false" ht="14.25" hidden="false" customHeight="false" outlineLevel="0" collapsed="false">
      <c r="A23" s="38"/>
      <c r="B23" s="39"/>
      <c r="C23" s="38"/>
      <c r="D23" s="40"/>
      <c r="E23" s="39"/>
    </row>
    <row r="24" customFormat="false" ht="14.25" hidden="false" customHeight="false" outlineLevel="0" collapsed="false">
      <c r="A24" s="66"/>
      <c r="B24" s="67" t="s">
        <v>79</v>
      </c>
      <c r="C24" s="68"/>
      <c r="D24" s="69"/>
      <c r="E24" s="70"/>
    </row>
    <row r="25" customFormat="false" ht="14.25" hidden="false" customHeight="false" outlineLevel="0" collapsed="false">
      <c r="A25" s="71"/>
      <c r="B25" s="72" t="s">
        <v>80</v>
      </c>
      <c r="C25" s="73" t="s">
        <v>69</v>
      </c>
      <c r="D25" s="74" t="s">
        <v>57</v>
      </c>
      <c r="E25" s="72" t="s">
        <v>58</v>
      </c>
    </row>
    <row r="26" customFormat="false" ht="14.25" hidden="false" customHeight="false" outlineLevel="0" collapsed="false">
      <c r="A26" s="75" t="s">
        <v>60</v>
      </c>
      <c r="B26" s="59" t="s">
        <v>81</v>
      </c>
      <c r="C26" s="76" t="n">
        <v>0.2</v>
      </c>
      <c r="D26" s="61" t="n">
        <f aca="false">D13*C26</f>
        <v>493.112077714286</v>
      </c>
      <c r="E26" s="59" t="s">
        <v>82</v>
      </c>
    </row>
    <row r="27" customFormat="false" ht="14.25" hidden="false" customHeight="false" outlineLevel="0" collapsed="false">
      <c r="A27" s="75" t="s">
        <v>63</v>
      </c>
      <c r="B27" s="59" t="s">
        <v>83</v>
      </c>
      <c r="C27" s="76" t="n">
        <v>0.08</v>
      </c>
      <c r="D27" s="61" t="n">
        <f aca="false">D$13*C27</f>
        <v>197.244831085714</v>
      </c>
      <c r="E27" s="59" t="s">
        <v>84</v>
      </c>
    </row>
    <row r="28" customFormat="false" ht="14.25" hidden="false" customHeight="false" outlineLevel="0" collapsed="false">
      <c r="A28" s="75" t="s">
        <v>74</v>
      </c>
      <c r="B28" s="59" t="s">
        <v>85</v>
      </c>
      <c r="C28" s="76" t="n">
        <v>0.025</v>
      </c>
      <c r="D28" s="61" t="n">
        <f aca="false">D$13*C28</f>
        <v>61.6390097142857</v>
      </c>
      <c r="E28" s="59" t="s">
        <v>86</v>
      </c>
    </row>
    <row r="29" customFormat="false" ht="14.25" hidden="false" customHeight="false" outlineLevel="0" collapsed="false">
      <c r="A29" s="75" t="s">
        <v>76</v>
      </c>
      <c r="B29" s="59" t="s">
        <v>87</v>
      </c>
      <c r="C29" s="76" t="n">
        <v>0.01</v>
      </c>
      <c r="D29" s="61" t="n">
        <f aca="false">D$13*C29</f>
        <v>24.6556038857143</v>
      </c>
      <c r="E29" s="59" t="s">
        <v>88</v>
      </c>
    </row>
    <row r="30" customFormat="false" ht="14.25" hidden="false" customHeight="false" outlineLevel="0" collapsed="false">
      <c r="A30" s="75" t="s">
        <v>89</v>
      </c>
      <c r="B30" s="59" t="s">
        <v>90</v>
      </c>
      <c r="C30" s="76" t="n">
        <v>0.025</v>
      </c>
      <c r="D30" s="61" t="n">
        <f aca="false">D$13*C30</f>
        <v>61.6390097142857</v>
      </c>
      <c r="E30" s="59" t="s">
        <v>91</v>
      </c>
    </row>
    <row r="31" customFormat="false" ht="14.25" hidden="false" customHeight="false" outlineLevel="0" collapsed="false">
      <c r="A31" s="75" t="s">
        <v>92</v>
      </c>
      <c r="B31" s="59" t="s">
        <v>93</v>
      </c>
      <c r="C31" s="76" t="n">
        <v>0.002</v>
      </c>
      <c r="D31" s="61" t="n">
        <f aca="false">D$13*C31</f>
        <v>4.93112077714286</v>
      </c>
      <c r="E31" s="59" t="s">
        <v>94</v>
      </c>
    </row>
    <row r="32" customFormat="false" ht="14.25" hidden="false" customHeight="false" outlineLevel="0" collapsed="false">
      <c r="A32" s="75" t="s">
        <v>95</v>
      </c>
      <c r="B32" s="59" t="s">
        <v>96</v>
      </c>
      <c r="C32" s="76" t="n">
        <v>0.006</v>
      </c>
      <c r="D32" s="61" t="n">
        <f aca="false">D$13*C32</f>
        <v>14.7933623314286</v>
      </c>
      <c r="E32" s="59" t="s">
        <v>97</v>
      </c>
    </row>
    <row r="33" customFormat="false" ht="14.25" hidden="false" customHeight="false" outlineLevel="0" collapsed="false">
      <c r="A33" s="80" t="s">
        <v>98</v>
      </c>
      <c r="B33" s="81" t="s">
        <v>99</v>
      </c>
      <c r="C33" s="82" t="n">
        <v>0</v>
      </c>
      <c r="D33" s="83" t="n">
        <f aca="false">D$13*C33</f>
        <v>0</v>
      </c>
      <c r="E33" s="81" t="s">
        <v>100</v>
      </c>
    </row>
    <row r="34" customFormat="false" ht="14.25" hidden="false" customHeight="false" outlineLevel="0" collapsed="false">
      <c r="A34" s="75"/>
      <c r="B34" s="72" t="s">
        <v>101</v>
      </c>
      <c r="C34" s="73" t="n">
        <f aca="false">SUM(C26:C33)</f>
        <v>0.348</v>
      </c>
      <c r="D34" s="74" t="n">
        <f aca="false">SUM(D26:D33)</f>
        <v>858.015015222857</v>
      </c>
      <c r="E34" s="59"/>
    </row>
    <row r="35" customFormat="false" ht="14.25" hidden="false" customHeight="false" outlineLevel="0" collapsed="false">
      <c r="A35" s="38"/>
      <c r="B35" s="39"/>
      <c r="C35" s="38"/>
      <c r="D35" s="40"/>
      <c r="E35" s="39"/>
    </row>
    <row r="36" customFormat="false" ht="14.25" hidden="false" customHeight="false" outlineLevel="0" collapsed="false">
      <c r="A36" s="66"/>
      <c r="B36" s="67" t="s">
        <v>102</v>
      </c>
      <c r="C36" s="68"/>
      <c r="D36" s="69"/>
      <c r="E36" s="70"/>
    </row>
    <row r="37" customFormat="false" ht="14.25" hidden="false" customHeight="false" outlineLevel="0" collapsed="false">
      <c r="A37" s="71"/>
      <c r="B37" s="72"/>
      <c r="C37" s="73" t="s">
        <v>69</v>
      </c>
      <c r="D37" s="74" t="s">
        <v>57</v>
      </c>
      <c r="E37" s="72" t="s">
        <v>58</v>
      </c>
    </row>
    <row r="38" customFormat="false" ht="14.25" hidden="false" customHeight="false" outlineLevel="0" collapsed="false">
      <c r="A38" s="75" t="s">
        <v>60</v>
      </c>
      <c r="B38" s="59" t="s">
        <v>103</v>
      </c>
      <c r="C38" s="76" t="n">
        <v>0.0833</v>
      </c>
      <c r="D38" s="61" t="n">
        <f aca="false">D$13*C38</f>
        <v>205.381180368</v>
      </c>
      <c r="E38" s="59" t="s">
        <v>104</v>
      </c>
    </row>
    <row r="39" customFormat="false" ht="14.25" hidden="false" customHeight="false" outlineLevel="0" collapsed="false">
      <c r="A39" s="75" t="s">
        <v>63</v>
      </c>
      <c r="B39" s="87" t="s">
        <v>105</v>
      </c>
      <c r="C39" s="88" t="n">
        <v>0.0833</v>
      </c>
      <c r="D39" s="61" t="n">
        <f aca="false">D$13*C39</f>
        <v>205.381180368</v>
      </c>
      <c r="E39" s="89" t="s">
        <v>106</v>
      </c>
    </row>
    <row r="40" customFormat="false" ht="14.25" hidden="false" customHeight="false" outlineLevel="0" collapsed="false">
      <c r="A40" s="75" t="s">
        <v>74</v>
      </c>
      <c r="B40" s="59" t="s">
        <v>107</v>
      </c>
      <c r="C40" s="76" t="n">
        <v>0.0278</v>
      </c>
      <c r="D40" s="61" t="n">
        <f aca="false">D$13*C40</f>
        <v>68.5425788022857</v>
      </c>
      <c r="E40" s="59" t="s">
        <v>108</v>
      </c>
    </row>
    <row r="41" customFormat="false" ht="14.25" hidden="false" customHeight="false" outlineLevel="0" collapsed="false">
      <c r="A41" s="90"/>
      <c r="B41" s="91" t="s">
        <v>109</v>
      </c>
      <c r="C41" s="92" t="n">
        <f aca="false">SUM(C38:C40)</f>
        <v>0.1944</v>
      </c>
      <c r="D41" s="93" t="n">
        <f aca="false">SUM(D38:D40)</f>
        <v>479.304939538286</v>
      </c>
      <c r="E41" s="51"/>
    </row>
    <row r="42" customFormat="false" ht="14.25" hidden="false" customHeight="false" outlineLevel="0" collapsed="false">
      <c r="A42" s="94"/>
      <c r="B42" s="51"/>
      <c r="C42" s="95"/>
      <c r="D42" s="53"/>
      <c r="E42" s="96" t="s">
        <v>110</v>
      </c>
    </row>
    <row r="43" customFormat="false" ht="14.25" hidden="false" customHeight="false" outlineLevel="0" collapsed="false">
      <c r="A43" s="97" t="s">
        <v>74</v>
      </c>
      <c r="B43" s="98" t="s">
        <v>111</v>
      </c>
      <c r="C43" s="99" t="n">
        <f aca="false">C41*C34</f>
        <v>0.0676512</v>
      </c>
      <c r="D43" s="100" t="n">
        <f aca="false">D$12*C43</f>
        <v>0</v>
      </c>
      <c r="E43" s="101" t="s">
        <v>112</v>
      </c>
    </row>
    <row r="44" customFormat="false" ht="14.25" hidden="false" customHeight="false" outlineLevel="0" collapsed="false">
      <c r="A44" s="78"/>
      <c r="B44" s="221" t="s">
        <v>113</v>
      </c>
      <c r="C44" s="222" t="n">
        <f aca="false">SUM(C41:C43)</f>
        <v>0.2620512</v>
      </c>
      <c r="D44" s="223" t="n">
        <f aca="false">SUM(D41:D43)</f>
        <v>479.304939538286</v>
      </c>
      <c r="E44" s="59"/>
    </row>
    <row r="45" customFormat="false" ht="14.25" hidden="false" customHeight="false" outlineLevel="0" collapsed="false">
      <c r="A45" s="232"/>
      <c r="B45" s="233"/>
      <c r="C45" s="234"/>
      <c r="D45" s="235"/>
      <c r="E45" s="233"/>
    </row>
    <row r="46" customFormat="false" ht="14.25" hidden="false" customHeight="false" outlineLevel="0" collapsed="false">
      <c r="A46" s="107"/>
      <c r="B46" s="108" t="s">
        <v>114</v>
      </c>
      <c r="C46" s="109"/>
      <c r="D46" s="110"/>
      <c r="E46" s="111"/>
    </row>
    <row r="47" customFormat="false" ht="14.25" hidden="false" customHeight="false" outlineLevel="0" collapsed="false">
      <c r="A47" s="112"/>
      <c r="B47" s="113"/>
      <c r="C47" s="114" t="s">
        <v>69</v>
      </c>
      <c r="D47" s="115" t="s">
        <v>57</v>
      </c>
      <c r="E47" s="113" t="s">
        <v>58</v>
      </c>
    </row>
    <row r="48" customFormat="false" ht="14.25" hidden="false" customHeight="false" outlineLevel="0" collapsed="false">
      <c r="A48" s="116" t="s">
        <v>60</v>
      </c>
      <c r="B48" s="117" t="s">
        <v>115</v>
      </c>
      <c r="C48" s="118" t="n">
        <v>0</v>
      </c>
      <c r="D48" s="119" t="n">
        <f aca="false">D$13*C48</f>
        <v>0</v>
      </c>
      <c r="E48" s="117" t="s">
        <v>116</v>
      </c>
    </row>
    <row r="49" customFormat="false" ht="14.25" hidden="false" customHeight="false" outlineLevel="0" collapsed="false">
      <c r="A49" s="120"/>
      <c r="B49" s="121"/>
      <c r="C49" s="122"/>
      <c r="D49" s="123"/>
      <c r="E49" s="121" t="s">
        <v>117</v>
      </c>
    </row>
    <row r="50" customFormat="false" ht="14.25" hidden="false" customHeight="false" outlineLevel="0" collapsed="false">
      <c r="A50" s="124"/>
      <c r="B50" s="98"/>
      <c r="C50" s="99"/>
      <c r="D50" s="100"/>
      <c r="E50" s="98" t="s">
        <v>118</v>
      </c>
    </row>
    <row r="51" customFormat="false" ht="14.25" hidden="false" customHeight="false" outlineLevel="0" collapsed="false">
      <c r="A51" s="125"/>
      <c r="B51" s="126" t="s">
        <v>109</v>
      </c>
      <c r="C51" s="127" t="n">
        <f aca="false">SUM(C48:C50)</f>
        <v>0</v>
      </c>
      <c r="D51" s="128" t="n">
        <f aca="false">SUM(D48:D50)</f>
        <v>0</v>
      </c>
      <c r="E51" s="121"/>
    </row>
    <row r="52" customFormat="false" ht="14.25" hidden="false" customHeight="false" outlineLevel="0" collapsed="false">
      <c r="A52" s="129"/>
      <c r="B52" s="130"/>
      <c r="C52" s="118"/>
      <c r="D52" s="119"/>
      <c r="E52" s="131" t="s">
        <v>110</v>
      </c>
    </row>
    <row r="53" customFormat="false" ht="14.25" hidden="false" customHeight="false" outlineLevel="0" collapsed="false">
      <c r="A53" s="97" t="s">
        <v>63</v>
      </c>
      <c r="B53" s="132" t="s">
        <v>111</v>
      </c>
      <c r="C53" s="99" t="n">
        <f aca="false">C51*C34</f>
        <v>0</v>
      </c>
      <c r="D53" s="100" t="n">
        <f aca="false">D$13*C53</f>
        <v>0</v>
      </c>
      <c r="E53" s="101"/>
    </row>
    <row r="54" customFormat="false" ht="14.25" hidden="false" customHeight="false" outlineLevel="0" collapsed="false">
      <c r="A54" s="312"/>
      <c r="B54" s="313" t="s">
        <v>119</v>
      </c>
      <c r="C54" s="314" t="n">
        <f aca="false">SUM(C51:C53)</f>
        <v>0</v>
      </c>
      <c r="D54" s="315" t="n">
        <f aca="false">SUM(D51:D53)</f>
        <v>0</v>
      </c>
      <c r="E54" s="189"/>
    </row>
    <row r="55" customFormat="false" ht="14.25" hidden="false" customHeight="false" outlineLevel="0" collapsed="false">
      <c r="A55" s="199"/>
      <c r="B55" s="219"/>
      <c r="C55" s="199"/>
      <c r="D55" s="220"/>
      <c r="E55" s="219"/>
    </row>
    <row r="56" customFormat="false" ht="14.25" hidden="false" customHeight="false" outlineLevel="0" collapsed="false">
      <c r="A56" s="107"/>
      <c r="B56" s="108" t="s">
        <v>120</v>
      </c>
      <c r="C56" s="109"/>
      <c r="D56" s="110"/>
      <c r="E56" s="111"/>
    </row>
    <row r="57" customFormat="false" ht="14.25" hidden="false" customHeight="false" outlineLevel="0" collapsed="false">
      <c r="A57" s="107"/>
      <c r="B57" s="113"/>
      <c r="C57" s="134" t="s">
        <v>69</v>
      </c>
      <c r="D57" s="135" t="s">
        <v>57</v>
      </c>
      <c r="E57" s="136" t="s">
        <v>58</v>
      </c>
    </row>
    <row r="58" customFormat="false" ht="14.25" hidden="false" customHeight="false" outlineLevel="0" collapsed="false">
      <c r="A58" s="129"/>
      <c r="B58" s="117"/>
      <c r="C58" s="116"/>
      <c r="D58" s="137"/>
      <c r="E58" s="138" t="s">
        <v>121</v>
      </c>
    </row>
    <row r="59" customFormat="false" ht="14.25" hidden="false" customHeight="false" outlineLevel="0" collapsed="false">
      <c r="A59" s="139" t="s">
        <v>60</v>
      </c>
      <c r="B59" s="121" t="s">
        <v>122</v>
      </c>
      <c r="C59" s="122" t="n">
        <f aca="false">5%*8.33%</f>
        <v>0.004165</v>
      </c>
      <c r="D59" s="140" t="n">
        <f aca="false">D$13*C59</f>
        <v>10.2690590184</v>
      </c>
      <c r="E59" s="138" t="s">
        <v>123</v>
      </c>
    </row>
    <row r="60" customFormat="false" ht="14.25" hidden="false" customHeight="false" outlineLevel="0" collapsed="false">
      <c r="A60" s="97"/>
      <c r="B60" s="98"/>
      <c r="C60" s="99"/>
      <c r="D60" s="141"/>
      <c r="E60" s="101" t="s">
        <v>124</v>
      </c>
    </row>
    <row r="61" customFormat="false" ht="14.25" hidden="false" customHeight="false" outlineLevel="0" collapsed="false">
      <c r="A61" s="120"/>
      <c r="B61" s="121"/>
      <c r="C61" s="122"/>
      <c r="D61" s="123"/>
      <c r="E61" s="131" t="s">
        <v>125</v>
      </c>
    </row>
    <row r="62" customFormat="false" ht="14.25" hidden="false" customHeight="false" outlineLevel="0" collapsed="false">
      <c r="A62" s="124" t="s">
        <v>63</v>
      </c>
      <c r="B62" s="98" t="s">
        <v>126</v>
      </c>
      <c r="C62" s="99" t="n">
        <f aca="false">C59*8%</f>
        <v>0.0003332</v>
      </c>
      <c r="D62" s="100" t="n">
        <f aca="false">D$13*C62</f>
        <v>0.821524721472</v>
      </c>
      <c r="E62" s="101" t="s">
        <v>127</v>
      </c>
    </row>
    <row r="63" customFormat="false" ht="14.25" hidden="false" customHeight="false" outlineLevel="0" collapsed="false">
      <c r="A63" s="116"/>
      <c r="B63" s="117" t="s">
        <v>128</v>
      </c>
      <c r="C63" s="118"/>
      <c r="D63" s="119"/>
      <c r="E63" s="117" t="s">
        <v>129</v>
      </c>
    </row>
    <row r="64" customFormat="false" ht="14.25" hidden="false" customHeight="false" outlineLevel="0" collapsed="false">
      <c r="A64" s="124" t="s">
        <v>74</v>
      </c>
      <c r="B64" s="98" t="s">
        <v>130</v>
      </c>
      <c r="C64" s="99" t="n">
        <v>0</v>
      </c>
      <c r="D64" s="100" t="n">
        <f aca="false">D$13*C64</f>
        <v>0</v>
      </c>
      <c r="E64" s="98"/>
    </row>
    <row r="65" customFormat="false" ht="14.25" hidden="false" customHeight="false" outlineLevel="0" collapsed="false">
      <c r="A65" s="116"/>
      <c r="B65" s="117"/>
      <c r="C65" s="142"/>
      <c r="D65" s="119"/>
      <c r="E65" s="131" t="s">
        <v>131</v>
      </c>
    </row>
    <row r="66" customFormat="false" ht="14.25" hidden="false" customHeight="false" outlineLevel="0" collapsed="false">
      <c r="A66" s="120" t="s">
        <v>76</v>
      </c>
      <c r="B66" s="121" t="s">
        <v>132</v>
      </c>
      <c r="C66" s="143" t="n">
        <f aca="false">(7/30)/12</f>
        <v>0.0194444444444444</v>
      </c>
      <c r="D66" s="123" t="n">
        <f aca="false">D$13*C66</f>
        <v>47.941452</v>
      </c>
      <c r="E66" s="138" t="s">
        <v>133</v>
      </c>
    </row>
    <row r="67" customFormat="false" ht="14.25" hidden="false" customHeight="false" outlineLevel="0" collapsed="false">
      <c r="A67" s="124"/>
      <c r="B67" s="121"/>
      <c r="C67" s="144"/>
      <c r="D67" s="100"/>
      <c r="E67" s="138" t="s">
        <v>134</v>
      </c>
    </row>
    <row r="68" customFormat="false" ht="14.25" hidden="false" customHeight="false" outlineLevel="0" collapsed="false">
      <c r="A68" s="139" t="s">
        <v>89</v>
      </c>
      <c r="B68" s="117" t="s">
        <v>111</v>
      </c>
      <c r="C68" s="145" t="n">
        <f aca="false">C66*C34</f>
        <v>0.00676666666666667</v>
      </c>
      <c r="D68" s="123" t="n">
        <f aca="false">D$13*C68</f>
        <v>16.683625296</v>
      </c>
      <c r="E68" s="117" t="s">
        <v>135</v>
      </c>
    </row>
    <row r="69" customFormat="false" ht="14.25" hidden="false" customHeight="false" outlineLevel="0" collapsed="false">
      <c r="A69" s="139"/>
      <c r="B69" s="98"/>
      <c r="C69" s="145"/>
      <c r="D69" s="146"/>
      <c r="E69" s="98" t="s">
        <v>136</v>
      </c>
    </row>
    <row r="70" customFormat="false" ht="14.25" hidden="false" customHeight="false" outlineLevel="0" collapsed="false">
      <c r="A70" s="116"/>
      <c r="B70" s="117" t="s">
        <v>128</v>
      </c>
      <c r="C70" s="118"/>
      <c r="D70" s="119"/>
      <c r="E70" s="121" t="s">
        <v>129</v>
      </c>
    </row>
    <row r="71" customFormat="false" ht="14.25" hidden="false" customHeight="false" outlineLevel="0" collapsed="false">
      <c r="A71" s="124" t="s">
        <v>92</v>
      </c>
      <c r="B71" s="98" t="s">
        <v>137</v>
      </c>
      <c r="C71" s="99" t="n">
        <v>0</v>
      </c>
      <c r="D71" s="100" t="n">
        <f aca="false">D$13*C71</f>
        <v>0</v>
      </c>
      <c r="E71" s="98"/>
    </row>
    <row r="72" customFormat="false" ht="14.25" hidden="false" customHeight="false" outlineLevel="0" collapsed="false">
      <c r="A72" s="308"/>
      <c r="B72" s="226" t="s">
        <v>138</v>
      </c>
      <c r="C72" s="238" t="n">
        <f aca="false">SUM(C59:C71)</f>
        <v>0.0307093111111111</v>
      </c>
      <c r="D72" s="227" t="n">
        <f aca="false">SUM(D59:D71)</f>
        <v>75.715661035872</v>
      </c>
      <c r="E72" s="189"/>
    </row>
    <row r="73" customFormat="false" ht="14.25" hidden="false" customHeight="false" outlineLevel="0" collapsed="false">
      <c r="A73" s="232"/>
      <c r="B73" s="233"/>
      <c r="C73" s="234"/>
      <c r="D73" s="235"/>
      <c r="E73" s="233"/>
    </row>
    <row r="74" customFormat="false" ht="14.25" hidden="false" customHeight="false" outlineLevel="0" collapsed="false">
      <c r="A74" s="107"/>
      <c r="B74" s="108" t="s">
        <v>139</v>
      </c>
      <c r="C74" s="109"/>
      <c r="D74" s="110"/>
      <c r="E74" s="111"/>
    </row>
    <row r="75" customFormat="false" ht="14.25" hidden="false" customHeight="false" outlineLevel="0" collapsed="false">
      <c r="A75" s="148"/>
      <c r="B75" s="149"/>
      <c r="C75" s="150" t="s">
        <v>69</v>
      </c>
      <c r="D75" s="135" t="s">
        <v>57</v>
      </c>
      <c r="E75" s="149" t="s">
        <v>58</v>
      </c>
    </row>
    <row r="76" customFormat="false" ht="14.25" hidden="false" customHeight="false" outlineLevel="0" collapsed="false">
      <c r="A76" s="120"/>
      <c r="B76" s="121"/>
      <c r="C76" s="122"/>
      <c r="D76" s="123"/>
      <c r="E76" s="131" t="s">
        <v>125</v>
      </c>
    </row>
    <row r="77" customFormat="false" ht="14.25" hidden="false" customHeight="false" outlineLevel="0" collapsed="false">
      <c r="A77" s="120" t="s">
        <v>60</v>
      </c>
      <c r="B77" s="121" t="s">
        <v>141</v>
      </c>
      <c r="C77" s="122" t="n">
        <f aca="false">(5/30)/12</f>
        <v>0.0138888888888889</v>
      </c>
      <c r="D77" s="123" t="n">
        <f aca="false">D$13*C77</f>
        <v>34.2438942857143</v>
      </c>
      <c r="E77" s="138" t="s">
        <v>142</v>
      </c>
    </row>
    <row r="78" customFormat="false" ht="14.25" hidden="false" customHeight="false" outlineLevel="0" collapsed="false">
      <c r="A78" s="129"/>
      <c r="B78" s="117"/>
      <c r="C78" s="151"/>
      <c r="D78" s="119"/>
      <c r="E78" s="117" t="s">
        <v>143</v>
      </c>
    </row>
    <row r="79" customFormat="false" ht="14.25" hidden="false" customHeight="false" outlineLevel="0" collapsed="false">
      <c r="A79" s="120" t="s">
        <v>60</v>
      </c>
      <c r="B79" s="121" t="s">
        <v>144</v>
      </c>
      <c r="C79" s="145" t="n">
        <v>0</v>
      </c>
      <c r="D79" s="123" t="n">
        <f aca="false">D$13*C79</f>
        <v>0</v>
      </c>
      <c r="E79" s="121" t="s">
        <v>145</v>
      </c>
    </row>
    <row r="80" customFormat="false" ht="14.25" hidden="false" customHeight="false" outlineLevel="0" collapsed="false">
      <c r="A80" s="129"/>
      <c r="B80" s="98"/>
      <c r="C80" s="152"/>
      <c r="D80" s="100"/>
      <c r="E80" s="98" t="s">
        <v>146</v>
      </c>
    </row>
    <row r="81" customFormat="false" ht="14.25" hidden="false" customHeight="false" outlineLevel="0" collapsed="false">
      <c r="A81" s="139" t="s">
        <v>63</v>
      </c>
      <c r="B81" s="121"/>
      <c r="C81" s="143"/>
      <c r="D81" s="123"/>
      <c r="E81" s="153" t="s">
        <v>147</v>
      </c>
    </row>
    <row r="82" customFormat="false" ht="14.25" hidden="false" customHeight="false" outlineLevel="0" collapsed="false">
      <c r="A82" s="97"/>
      <c r="B82" s="121" t="s">
        <v>148</v>
      </c>
      <c r="C82" s="143" t="n">
        <f aca="false">(3/30)/12</f>
        <v>0.00833333333333333</v>
      </c>
      <c r="D82" s="123" t="n">
        <f aca="false">D$13*C82</f>
        <v>20.5463365714286</v>
      </c>
      <c r="E82" s="138" t="s">
        <v>149</v>
      </c>
    </row>
    <row r="83" customFormat="false" ht="14.25" hidden="false" customHeight="false" outlineLevel="0" collapsed="false">
      <c r="A83" s="120"/>
      <c r="B83" s="121"/>
      <c r="C83" s="144"/>
      <c r="D83" s="100"/>
      <c r="E83" s="138" t="s">
        <v>150</v>
      </c>
    </row>
    <row r="84" customFormat="false" ht="14.25" hidden="false" customHeight="false" outlineLevel="0" collapsed="false">
      <c r="A84" s="120" t="s">
        <v>74</v>
      </c>
      <c r="B84" s="117" t="s">
        <v>151</v>
      </c>
      <c r="C84" s="145" t="n">
        <f aca="false">(15/30)/12*0.1</f>
        <v>0.00416666666666667</v>
      </c>
      <c r="D84" s="123" t="n">
        <f aca="false">D$13*C84</f>
        <v>10.2731682857143</v>
      </c>
      <c r="E84" s="117" t="s">
        <v>152</v>
      </c>
    </row>
    <row r="85" customFormat="false" ht="14.25" hidden="false" customHeight="false" outlineLevel="0" collapsed="false">
      <c r="A85" s="124"/>
      <c r="B85" s="98"/>
      <c r="C85" s="145"/>
      <c r="D85" s="146"/>
      <c r="E85" s="98" t="s">
        <v>153</v>
      </c>
    </row>
    <row r="86" customFormat="false" ht="14.25" hidden="false" customHeight="false" outlineLevel="0" collapsed="false">
      <c r="A86" s="318" t="s">
        <v>76</v>
      </c>
      <c r="B86" s="226" t="s">
        <v>154</v>
      </c>
      <c r="C86" s="238" t="n">
        <f aca="false">SUM(C76:C85)</f>
        <v>0.0263888888888889</v>
      </c>
      <c r="D86" s="227" t="n">
        <f aca="false">SUM(D76:D85)</f>
        <v>65.0633991428571</v>
      </c>
      <c r="E86" s="189"/>
    </row>
    <row r="87" customFormat="false" ht="14.25" hidden="false" customHeight="false" outlineLevel="0" collapsed="false">
      <c r="A87" s="139"/>
      <c r="B87" s="81" t="s">
        <v>155</v>
      </c>
      <c r="C87" s="118" t="n">
        <f aca="false">C86*C34</f>
        <v>0.00918333333333333</v>
      </c>
      <c r="D87" s="123" t="n">
        <f aca="false">D$13*C87</f>
        <v>22.6420629017143</v>
      </c>
      <c r="E87" s="117" t="s">
        <v>156</v>
      </c>
    </row>
    <row r="88" customFormat="false" ht="14.25" hidden="false" customHeight="false" outlineLevel="0" collapsed="false">
      <c r="A88" s="308"/>
      <c r="B88" s="310" t="s">
        <v>157</v>
      </c>
      <c r="C88" s="309"/>
      <c r="D88" s="311" t="n">
        <f aca="false">SUM(D86:D87)</f>
        <v>87.7054620445714</v>
      </c>
      <c r="E88" s="263" t="s">
        <v>158</v>
      </c>
    </row>
    <row r="89" customFormat="false" ht="14.25" hidden="false" customHeight="false" outlineLevel="0" collapsed="false">
      <c r="A89" s="188" t="s">
        <v>89</v>
      </c>
      <c r="B89" s="236"/>
      <c r="C89" s="232"/>
      <c r="D89" s="237"/>
      <c r="E89" s="233"/>
    </row>
    <row r="90" customFormat="false" ht="14.25" hidden="false" customHeight="false" outlineLevel="0" collapsed="false">
      <c r="A90" s="188"/>
      <c r="B90" s="226" t="s">
        <v>159</v>
      </c>
      <c r="C90" s="238"/>
      <c r="D90" s="227" t="n">
        <f aca="false">D88+D72+D54+D44+D34+D22+D13</f>
        <v>4704.24369498444</v>
      </c>
      <c r="E90" s="189"/>
    </row>
    <row r="91" customFormat="false" ht="14.25" hidden="false" customHeight="false" outlineLevel="0" collapsed="false">
      <c r="A91" s="232"/>
      <c r="B91" s="236"/>
      <c r="C91" s="239"/>
      <c r="D91" s="237"/>
      <c r="E91" s="233"/>
    </row>
    <row r="92" customFormat="false" ht="15" hidden="false" customHeight="false" outlineLevel="0" collapsed="false">
      <c r="A92" s="232"/>
      <c r="B92" s="226" t="s">
        <v>160</v>
      </c>
      <c r="C92" s="238"/>
      <c r="D92" s="240" t="s">
        <v>219</v>
      </c>
      <c r="E92" s="241" t="n">
        <f aca="false">D90*D92</f>
        <v>18816.9747799378</v>
      </c>
    </row>
    <row r="93" customFormat="false" ht="14.25" hidden="false" customHeight="false" outlineLevel="0" collapsed="false">
      <c r="A93" s="199"/>
      <c r="B93" s="219"/>
      <c r="C93" s="199"/>
      <c r="D93" s="220"/>
      <c r="E93" s="219"/>
    </row>
    <row r="94" customFormat="false" ht="14.25" hidden="false" customHeight="false" outlineLevel="0" collapsed="false">
      <c r="A94" s="107"/>
      <c r="B94" s="108" t="s">
        <v>162</v>
      </c>
      <c r="C94" s="109"/>
      <c r="D94" s="110"/>
      <c r="E94" s="111"/>
    </row>
    <row r="95" customFormat="false" ht="14.25" hidden="false" customHeight="false" outlineLevel="0" collapsed="false">
      <c r="A95" s="167"/>
      <c r="B95" s="136"/>
      <c r="C95" s="168" t="s">
        <v>69</v>
      </c>
      <c r="D95" s="169" t="s">
        <v>57</v>
      </c>
      <c r="E95" s="149" t="s">
        <v>58</v>
      </c>
    </row>
    <row r="96" customFormat="false" ht="14.25" hidden="false" customHeight="false" outlineLevel="0" collapsed="false">
      <c r="A96" s="124" t="s">
        <v>60</v>
      </c>
      <c r="B96" s="98" t="s">
        <v>163</v>
      </c>
      <c r="C96" s="99" t="n">
        <v>0.13</v>
      </c>
      <c r="D96" s="100" t="n">
        <f aca="false">E92*C96</f>
        <v>2446.20672139191</v>
      </c>
      <c r="E96" s="170" t="s">
        <v>164</v>
      </c>
    </row>
    <row r="97" customFormat="false" ht="14.25" hidden="false" customHeight="false" outlineLevel="0" collapsed="false">
      <c r="A97" s="80" t="s">
        <v>63</v>
      </c>
      <c r="B97" s="98" t="s">
        <v>165</v>
      </c>
      <c r="C97" s="99" t="n">
        <v>0.1</v>
      </c>
      <c r="D97" s="83" t="n">
        <f aca="false">(E92)*C97</f>
        <v>1881.69747799378</v>
      </c>
      <c r="E97" s="170" t="s">
        <v>166</v>
      </c>
    </row>
    <row r="98" customFormat="false" ht="14.25" hidden="false" customHeight="false" outlineLevel="0" collapsed="false">
      <c r="A98" s="116"/>
      <c r="B98" s="113" t="s">
        <v>167</v>
      </c>
      <c r="C98" s="122"/>
      <c r="D98" s="115" t="n">
        <f aca="false">SUM(D96:D97)</f>
        <v>4327.90419938569</v>
      </c>
      <c r="E98" s="171"/>
    </row>
    <row r="99" customFormat="false" ht="14.25" hidden="false" customHeight="false" outlineLevel="0" collapsed="false">
      <c r="A99" s="102" t="s">
        <v>168</v>
      </c>
      <c r="B99" s="243" t="s">
        <v>206</v>
      </c>
      <c r="C99" s="173"/>
      <c r="D99" s="174"/>
      <c r="E99" s="175"/>
    </row>
    <row r="100" customFormat="false" ht="14.25" hidden="false" customHeight="false" outlineLevel="0" collapsed="false">
      <c r="A100" s="244"/>
      <c r="B100" s="245"/>
      <c r="C100" s="246"/>
      <c r="D100" s="247"/>
      <c r="E100" s="248"/>
    </row>
    <row r="101" customFormat="false" ht="14.25" hidden="false" customHeight="false" outlineLevel="0" collapsed="false">
      <c r="A101" s="178"/>
      <c r="B101" s="179" t="s">
        <v>170</v>
      </c>
      <c r="C101" s="180"/>
      <c r="D101" s="169" t="n">
        <f aca="false">E92+D98</f>
        <v>23144.8789793235</v>
      </c>
      <c r="E101" s="181"/>
    </row>
    <row r="102" customFormat="false" ht="14.25" hidden="false" customHeight="false" outlineLevel="0" collapsed="false">
      <c r="A102" s="232"/>
      <c r="B102" s="233"/>
      <c r="C102" s="234"/>
      <c r="D102" s="235"/>
      <c r="E102" s="253"/>
    </row>
    <row r="103" customFormat="false" ht="14.25" hidden="false" customHeight="false" outlineLevel="0" collapsed="false">
      <c r="A103" s="254"/>
      <c r="B103" s="255" t="s">
        <v>171</v>
      </c>
      <c r="C103" s="256"/>
      <c r="D103" s="257"/>
      <c r="E103" s="258"/>
    </row>
    <row r="104" customFormat="false" ht="14.25" hidden="false" customHeight="false" outlineLevel="0" collapsed="false">
      <c r="A104" s="200"/>
      <c r="B104" s="259"/>
      <c r="C104" s="260" t="s">
        <v>69</v>
      </c>
      <c r="D104" s="261" t="s">
        <v>57</v>
      </c>
      <c r="E104" s="202" t="s">
        <v>58</v>
      </c>
    </row>
    <row r="105" customFormat="false" ht="14.25" hidden="false" customHeight="false" outlineLevel="0" collapsed="false">
      <c r="A105" s="262" t="s">
        <v>74</v>
      </c>
      <c r="B105" s="263" t="s">
        <v>172</v>
      </c>
      <c r="C105" s="264"/>
      <c r="D105" s="191"/>
      <c r="E105" s="265" t="s">
        <v>173</v>
      </c>
    </row>
    <row r="106" customFormat="false" ht="13.8" hidden="false" customHeight="false" outlineLevel="0" collapsed="false">
      <c r="A106" s="188"/>
      <c r="B106" s="81" t="s">
        <v>174</v>
      </c>
      <c r="C106" s="82" t="n">
        <v>0.0165</v>
      </c>
      <c r="D106" s="83" t="n">
        <f aca="false">$D$101*C106</f>
        <v>381.890503158837</v>
      </c>
      <c r="E106" s="187" t="s">
        <v>175</v>
      </c>
    </row>
    <row r="107" customFormat="false" ht="13.8" hidden="false" customHeight="false" outlineLevel="0" collapsed="false">
      <c r="A107" s="188"/>
      <c r="B107" s="81" t="s">
        <v>176</v>
      </c>
      <c r="C107" s="82" t="n">
        <v>0.076</v>
      </c>
      <c r="D107" s="83" t="n">
        <f aca="false">$D$101*C107</f>
        <v>1759.01080242858</v>
      </c>
      <c r="E107" s="187" t="s">
        <v>175</v>
      </c>
    </row>
    <row r="108" customFormat="false" ht="13.8" hidden="false" customHeight="false" outlineLevel="0" collapsed="false">
      <c r="A108" s="188"/>
      <c r="B108" s="81"/>
      <c r="C108" s="82"/>
      <c r="D108" s="83"/>
      <c r="E108" s="266"/>
    </row>
    <row r="109" customFormat="false" ht="13.8" hidden="false" customHeight="false" outlineLevel="0" collapsed="false">
      <c r="A109" s="188"/>
      <c r="B109" s="81"/>
      <c r="C109" s="82"/>
      <c r="D109" s="83"/>
      <c r="E109" s="121"/>
    </row>
    <row r="110" customFormat="false" ht="13.8" hidden="false" customHeight="false" outlineLevel="0" collapsed="false">
      <c r="A110" s="188"/>
      <c r="B110" s="189" t="s">
        <v>177</v>
      </c>
      <c r="C110" s="190" t="n">
        <v>0.03</v>
      </c>
      <c r="D110" s="191" t="n">
        <f aca="false">$D$101*C110</f>
        <v>694.346369379704</v>
      </c>
      <c r="E110" s="192" t="s">
        <v>178</v>
      </c>
    </row>
    <row r="111" customFormat="false" ht="13.8" hidden="false" customHeight="false" outlineLevel="0" collapsed="false">
      <c r="A111" s="188"/>
      <c r="B111" s="81"/>
      <c r="C111" s="82"/>
      <c r="D111" s="83"/>
      <c r="E111" s="121"/>
    </row>
    <row r="112" customFormat="false" ht="14.25" hidden="false" customHeight="false" outlineLevel="0" collapsed="false">
      <c r="A112" s="308"/>
      <c r="B112" s="84" t="s">
        <v>154</v>
      </c>
      <c r="C112" s="85" t="n">
        <f aca="false">SUM(C106:C111)</f>
        <v>0.1225</v>
      </c>
      <c r="D112" s="86" t="n">
        <f aca="false">SUM(D106:D111)</f>
        <v>2835.24767496712</v>
      </c>
      <c r="E112" s="98"/>
    </row>
    <row r="113" customFormat="false" ht="14.25" hidden="false" customHeight="false" outlineLevel="0" collapsed="false">
      <c r="A113" s="188"/>
      <c r="B113" s="189"/>
      <c r="C113" s="319"/>
      <c r="D113" s="320"/>
      <c r="E113" s="189"/>
    </row>
    <row r="114" customFormat="false" ht="14.25" hidden="false" customHeight="false" outlineLevel="0" collapsed="false">
      <c r="A114" s="188"/>
      <c r="B114" s="226" t="s">
        <v>179</v>
      </c>
      <c r="C114" s="188"/>
      <c r="D114" s="227" t="n">
        <f aca="false">D112+D101</f>
        <v>25980.1266542906</v>
      </c>
      <c r="E114" s="189"/>
    </row>
    <row r="115" customFormat="false" ht="14.25" hidden="false" customHeight="false" outlineLevel="0" collapsed="false">
      <c r="A115" s="188"/>
      <c r="B115" s="226" t="s">
        <v>180</v>
      </c>
      <c r="C115" s="188" t="n">
        <v>12</v>
      </c>
      <c r="D115" s="227" t="n">
        <f aca="false">D114*C115</f>
        <v>311761.519851487</v>
      </c>
      <c r="E115" s="189"/>
    </row>
    <row r="116" customFormat="false" ht="14.25" hidden="false" customHeight="false" outlineLevel="0" collapsed="false">
      <c r="A116" s="196"/>
      <c r="C116" s="196"/>
      <c r="D116" s="196"/>
    </row>
    <row r="117" customFormat="false" ht="14.25" hidden="false" customHeight="false" outlineLevel="0" collapsed="false">
      <c r="A117" s="196"/>
      <c r="C117" s="196"/>
      <c r="D117" s="196"/>
    </row>
    <row r="118" customFormat="false" ht="32.95" hidden="false" customHeight="true" outlineLevel="0" collapsed="false">
      <c r="A118" s="196"/>
      <c r="B118" s="193" t="s">
        <v>181</v>
      </c>
      <c r="C118" s="193"/>
      <c r="D118" s="193"/>
      <c r="E118" s="193"/>
    </row>
    <row r="119" customFormat="false" ht="13.8" hidden="false" customHeight="false" outlineLevel="0" collapsed="false">
      <c r="A119" s="196"/>
      <c r="B119" s="31"/>
      <c r="C119" s="31"/>
      <c r="D119" s="31"/>
      <c r="E119" s="31"/>
    </row>
    <row r="120" customFormat="false" ht="36.1" hidden="false" customHeight="false" outlineLevel="0" collapsed="false">
      <c r="A120" s="196"/>
      <c r="B120" s="194" t="s">
        <v>182</v>
      </c>
      <c r="C120" s="194"/>
      <c r="D120" s="194"/>
      <c r="E120" s="194"/>
    </row>
    <row r="121" customFormat="false" ht="14.25" hidden="false" customHeight="false" outlineLevel="0" collapsed="false">
      <c r="A121" s="196"/>
      <c r="C121" s="196"/>
      <c r="D121" s="196"/>
    </row>
    <row r="122" customFormat="false" ht="14.25" hidden="false" customHeight="false" outlineLevel="0" collapsed="false">
      <c r="A122" s="196"/>
      <c r="C122" s="196"/>
      <c r="D122" s="196"/>
    </row>
    <row r="123" customFormat="false" ht="14.25" hidden="false" customHeight="false" outlineLevel="0" collapsed="false">
      <c r="A123" s="196"/>
      <c r="C123" s="196"/>
      <c r="D123" s="196"/>
    </row>
    <row r="124" customFormat="false" ht="14.25" hidden="false" customHeight="false" outlineLevel="0" collapsed="false">
      <c r="A124" s="196"/>
      <c r="C124" s="196"/>
      <c r="D124" s="196"/>
    </row>
    <row r="125" customFormat="false" ht="14.25" hidden="false" customHeight="false" outlineLevel="0" collapsed="false">
      <c r="A125" s="196"/>
      <c r="C125" s="196"/>
      <c r="D125" s="196"/>
    </row>
    <row r="126" customFormat="false" ht="14.25" hidden="false" customHeight="false" outlineLevel="0" collapsed="false">
      <c r="A126" s="196"/>
      <c r="C126" s="196"/>
      <c r="D126" s="196"/>
    </row>
    <row r="127" customFormat="false" ht="14.25" hidden="false" customHeight="false" outlineLevel="0" collapsed="false">
      <c r="A127" s="196"/>
      <c r="C127" s="196"/>
      <c r="D127" s="196"/>
    </row>
    <row r="128" customFormat="false" ht="14.25" hidden="false" customHeight="false" outlineLevel="0" collapsed="false">
      <c r="A128" s="196"/>
      <c r="C128" s="196"/>
      <c r="D128" s="196"/>
    </row>
    <row r="129" customFormat="false" ht="14.25" hidden="false" customHeight="false" outlineLevel="0" collapsed="false">
      <c r="A129" s="196"/>
      <c r="C129" s="196"/>
      <c r="D129" s="196"/>
    </row>
    <row r="130" customFormat="false" ht="14.25" hidden="false" customHeight="false" outlineLevel="0" collapsed="false">
      <c r="A130" s="196"/>
      <c r="C130" s="196"/>
      <c r="D130" s="196"/>
    </row>
    <row r="131" customFormat="false" ht="14.25" hidden="false" customHeight="false" outlineLevel="0" collapsed="false">
      <c r="A131" s="196"/>
      <c r="C131" s="196"/>
      <c r="D131" s="196"/>
    </row>
    <row r="132" customFormat="false" ht="14.25" hidden="false" customHeight="false" outlineLevel="0" collapsed="false">
      <c r="A132" s="196"/>
      <c r="C132" s="196"/>
      <c r="D132" s="196"/>
    </row>
    <row r="133" customFormat="false" ht="14.25" hidden="false" customHeight="false" outlineLevel="0" collapsed="false">
      <c r="A133" s="196"/>
      <c r="C133" s="196"/>
      <c r="D133" s="196"/>
    </row>
    <row r="134" customFormat="false" ht="14.25" hidden="false" customHeight="false" outlineLevel="0" collapsed="false">
      <c r="A134" s="196"/>
      <c r="C134" s="196"/>
      <c r="D134" s="196"/>
    </row>
    <row r="135" customFormat="false" ht="14.25" hidden="false" customHeight="false" outlineLevel="0" collapsed="false">
      <c r="A135" s="196"/>
      <c r="C135" s="196"/>
      <c r="D135" s="196"/>
    </row>
    <row r="136" customFormat="false" ht="14.25" hidden="false" customHeight="false" outlineLevel="0" collapsed="false">
      <c r="A136" s="196"/>
      <c r="C136" s="196"/>
      <c r="D136" s="196"/>
    </row>
    <row r="137" customFormat="false" ht="14.25" hidden="false" customHeight="false" outlineLevel="0" collapsed="false">
      <c r="A137" s="196"/>
      <c r="C137" s="196"/>
      <c r="D137" s="196"/>
    </row>
    <row r="138" customFormat="false" ht="14.25" hidden="false" customHeight="false" outlineLevel="0" collapsed="false">
      <c r="A138" s="196"/>
      <c r="C138" s="196"/>
      <c r="D138" s="196"/>
    </row>
    <row r="139" customFormat="false" ht="14.25" hidden="false" customHeight="false" outlineLevel="0" collapsed="false">
      <c r="A139" s="196"/>
      <c r="C139" s="196"/>
      <c r="D139" s="196"/>
    </row>
    <row r="140" customFormat="false" ht="14.25" hidden="false" customHeight="false" outlineLevel="0" collapsed="false">
      <c r="A140" s="196"/>
      <c r="C140" s="196"/>
      <c r="D140" s="196"/>
    </row>
    <row r="141" customFormat="false" ht="14.25" hidden="false" customHeight="false" outlineLevel="0" collapsed="false">
      <c r="A141" s="196"/>
      <c r="C141" s="196"/>
      <c r="D141" s="196"/>
    </row>
    <row r="142" customFormat="false" ht="14.25" hidden="false" customHeight="false" outlineLevel="0" collapsed="false">
      <c r="A142" s="196"/>
      <c r="C142" s="196"/>
      <c r="D142" s="196"/>
    </row>
    <row r="143" customFormat="false" ht="14.25" hidden="false" customHeight="false" outlineLevel="0" collapsed="false">
      <c r="A143" s="196"/>
      <c r="C143" s="196"/>
      <c r="D143" s="196"/>
    </row>
    <row r="144" customFormat="false" ht="14.25" hidden="false" customHeight="false" outlineLevel="0" collapsed="false">
      <c r="A144" s="196"/>
      <c r="C144" s="196"/>
      <c r="D144" s="196"/>
    </row>
    <row r="145" customFormat="false" ht="14.25" hidden="false" customHeight="false" outlineLevel="0" collapsed="false">
      <c r="A145" s="196"/>
      <c r="C145" s="196"/>
      <c r="D145" s="196"/>
    </row>
    <row r="146" customFormat="false" ht="14.25" hidden="false" customHeight="false" outlineLevel="0" collapsed="false">
      <c r="A146" s="196"/>
      <c r="C146" s="196"/>
      <c r="D146" s="196"/>
    </row>
    <row r="147" customFormat="false" ht="14.25" hidden="false" customHeight="false" outlineLevel="0" collapsed="false">
      <c r="A147" s="196"/>
      <c r="C147" s="196"/>
      <c r="D147" s="196"/>
    </row>
    <row r="148" customFormat="false" ht="14.25" hidden="false" customHeight="false" outlineLevel="0" collapsed="false">
      <c r="A148" s="196"/>
      <c r="C148" s="196"/>
      <c r="D148" s="196"/>
    </row>
    <row r="149" customFormat="false" ht="14.25" hidden="false" customHeight="false" outlineLevel="0" collapsed="false">
      <c r="A149" s="196"/>
      <c r="C149" s="196"/>
      <c r="D149" s="196"/>
    </row>
    <row r="150" customFormat="false" ht="14.25" hidden="false" customHeight="false" outlineLevel="0" collapsed="false">
      <c r="A150" s="196"/>
      <c r="C150" s="196"/>
      <c r="D150" s="196"/>
    </row>
    <row r="151" customFormat="false" ht="14.25" hidden="false" customHeight="false" outlineLevel="0" collapsed="false">
      <c r="A151" s="196"/>
      <c r="C151" s="196"/>
      <c r="D151" s="196"/>
    </row>
    <row r="152" customFormat="false" ht="14.25" hidden="false" customHeight="false" outlineLevel="0" collapsed="false">
      <c r="A152" s="196"/>
      <c r="C152" s="196"/>
      <c r="D152" s="196"/>
    </row>
    <row r="153" customFormat="false" ht="14.25" hidden="false" customHeight="false" outlineLevel="0" collapsed="false">
      <c r="A153" s="196"/>
      <c r="C153" s="196"/>
      <c r="D153" s="196"/>
    </row>
    <row r="154" customFormat="false" ht="14.25" hidden="false" customHeight="false" outlineLevel="0" collapsed="false">
      <c r="A154" s="196"/>
      <c r="C154" s="196"/>
      <c r="D154" s="196"/>
    </row>
    <row r="155" customFormat="false" ht="14.25" hidden="false" customHeight="false" outlineLevel="0" collapsed="false">
      <c r="A155" s="196"/>
      <c r="C155" s="196"/>
      <c r="D155" s="196"/>
    </row>
    <row r="156" customFormat="false" ht="14.25" hidden="false" customHeight="false" outlineLevel="0" collapsed="false">
      <c r="A156" s="196"/>
      <c r="C156" s="196"/>
      <c r="D156" s="196"/>
    </row>
    <row r="157" customFormat="false" ht="14.25" hidden="false" customHeight="false" outlineLevel="0" collapsed="false">
      <c r="A157" s="196"/>
      <c r="C157" s="196"/>
      <c r="D157" s="196"/>
    </row>
    <row r="158" customFormat="false" ht="14.25" hidden="false" customHeight="false" outlineLevel="0" collapsed="false">
      <c r="A158" s="196"/>
      <c r="C158" s="196"/>
      <c r="D158" s="196"/>
    </row>
    <row r="159" customFormat="false" ht="14.25" hidden="false" customHeight="false" outlineLevel="0" collapsed="false">
      <c r="A159" s="196"/>
      <c r="C159" s="196"/>
      <c r="D159" s="196"/>
    </row>
    <row r="160" customFormat="false" ht="14.25" hidden="false" customHeight="false" outlineLevel="0" collapsed="false">
      <c r="A160" s="196"/>
      <c r="C160" s="196"/>
      <c r="D160" s="196"/>
    </row>
    <row r="161" customFormat="false" ht="14.25" hidden="false" customHeight="false" outlineLevel="0" collapsed="false">
      <c r="A161" s="196"/>
      <c r="C161" s="196"/>
      <c r="D161" s="196"/>
    </row>
    <row r="162" customFormat="false" ht="14.25" hidden="false" customHeight="false" outlineLevel="0" collapsed="false">
      <c r="A162" s="196"/>
      <c r="C162" s="196"/>
      <c r="D162" s="196"/>
    </row>
    <row r="163" customFormat="false" ht="14.25" hidden="false" customHeight="false" outlineLevel="0" collapsed="false">
      <c r="A163" s="196"/>
      <c r="C163" s="196"/>
      <c r="D163" s="196"/>
    </row>
    <row r="164" customFormat="false" ht="14.25" hidden="false" customHeight="false" outlineLevel="0" collapsed="false">
      <c r="A164" s="196"/>
      <c r="C164" s="196"/>
      <c r="D164" s="196"/>
    </row>
    <row r="165" customFormat="false" ht="14.25" hidden="false" customHeight="false" outlineLevel="0" collapsed="false">
      <c r="A165" s="196"/>
      <c r="C165" s="196"/>
      <c r="D165" s="196"/>
    </row>
    <row r="166" customFormat="false" ht="14.25" hidden="false" customHeight="false" outlineLevel="0" collapsed="false">
      <c r="A166" s="196"/>
      <c r="C166" s="196"/>
      <c r="D166" s="196"/>
    </row>
    <row r="167" customFormat="false" ht="14.25" hidden="false" customHeight="false" outlineLevel="0" collapsed="false">
      <c r="A167" s="196"/>
      <c r="C167" s="196"/>
      <c r="D167" s="196"/>
    </row>
    <row r="168" customFormat="false" ht="14.25" hidden="false" customHeight="false" outlineLevel="0" collapsed="false">
      <c r="A168" s="196"/>
      <c r="C168" s="196"/>
      <c r="D168" s="196"/>
    </row>
    <row r="169" customFormat="false" ht="14.25" hidden="false" customHeight="false" outlineLevel="0" collapsed="false">
      <c r="A169" s="196"/>
      <c r="C169" s="196"/>
      <c r="D169" s="196"/>
    </row>
    <row r="170" customFormat="false" ht="14.25" hidden="false" customHeight="false" outlineLevel="0" collapsed="false">
      <c r="A170" s="196"/>
      <c r="C170" s="196"/>
      <c r="D170" s="196"/>
    </row>
    <row r="171" customFormat="false" ht="14.25" hidden="false" customHeight="false" outlineLevel="0" collapsed="false">
      <c r="A171" s="196"/>
      <c r="C171" s="196"/>
      <c r="D171" s="196"/>
    </row>
    <row r="172" customFormat="false" ht="14.25" hidden="false" customHeight="false" outlineLevel="0" collapsed="false">
      <c r="A172" s="196"/>
      <c r="C172" s="196"/>
      <c r="D172" s="196"/>
    </row>
    <row r="173" customFormat="false" ht="14.25" hidden="false" customHeight="false" outlineLevel="0" collapsed="false">
      <c r="A173" s="196"/>
      <c r="C173" s="196"/>
      <c r="D173" s="196"/>
    </row>
    <row r="174" customFormat="false" ht="14.25" hidden="false" customHeight="false" outlineLevel="0" collapsed="false">
      <c r="A174" s="196"/>
      <c r="C174" s="196"/>
      <c r="D174" s="196"/>
    </row>
    <row r="175" customFormat="false" ht="14.25" hidden="false" customHeight="false" outlineLevel="0" collapsed="false">
      <c r="A175" s="196"/>
      <c r="C175" s="196"/>
      <c r="D175" s="196"/>
    </row>
    <row r="176" customFormat="false" ht="14.25" hidden="false" customHeight="false" outlineLevel="0" collapsed="false">
      <c r="A176" s="196"/>
      <c r="C176" s="196"/>
      <c r="D176" s="196"/>
    </row>
    <row r="177" customFormat="false" ht="14.25" hidden="false" customHeight="false" outlineLevel="0" collapsed="false">
      <c r="A177" s="196"/>
      <c r="C177" s="196"/>
      <c r="D177" s="196"/>
    </row>
    <row r="178" customFormat="false" ht="14.25" hidden="false" customHeight="false" outlineLevel="0" collapsed="false">
      <c r="A178" s="196"/>
      <c r="C178" s="196"/>
      <c r="D178" s="196"/>
    </row>
    <row r="179" customFormat="false" ht="14.25" hidden="false" customHeight="false" outlineLevel="0" collapsed="false">
      <c r="A179" s="196"/>
      <c r="C179" s="196"/>
      <c r="D179" s="196"/>
    </row>
    <row r="180" customFormat="false" ht="14.25" hidden="false" customHeight="false" outlineLevel="0" collapsed="false">
      <c r="A180" s="196"/>
      <c r="C180" s="196"/>
      <c r="D180" s="196"/>
    </row>
    <row r="181" customFormat="false" ht="14.25" hidden="false" customHeight="false" outlineLevel="0" collapsed="false">
      <c r="A181" s="196"/>
      <c r="C181" s="196"/>
      <c r="D181" s="196"/>
    </row>
    <row r="182" customFormat="false" ht="14.25" hidden="false" customHeight="false" outlineLevel="0" collapsed="false">
      <c r="A182" s="196"/>
      <c r="C182" s="196"/>
      <c r="D182" s="196"/>
    </row>
    <row r="183" customFormat="false" ht="14.25" hidden="false" customHeight="false" outlineLevel="0" collapsed="false">
      <c r="A183" s="196"/>
      <c r="C183" s="196"/>
      <c r="D183" s="196"/>
    </row>
    <row r="184" customFormat="false" ht="14.25" hidden="false" customHeight="false" outlineLevel="0" collapsed="false">
      <c r="A184" s="196"/>
      <c r="C184" s="196"/>
      <c r="D184" s="196"/>
    </row>
    <row r="185" customFormat="false" ht="14.25" hidden="false" customHeight="false" outlineLevel="0" collapsed="false">
      <c r="A185" s="196"/>
      <c r="C185" s="196"/>
      <c r="D185" s="196"/>
    </row>
    <row r="186" customFormat="false" ht="14.25" hidden="false" customHeight="false" outlineLevel="0" collapsed="false">
      <c r="A186" s="196"/>
      <c r="C186" s="196"/>
      <c r="D186" s="196"/>
    </row>
    <row r="187" customFormat="false" ht="14.25" hidden="false" customHeight="false" outlineLevel="0" collapsed="false">
      <c r="A187" s="196"/>
      <c r="C187" s="196"/>
      <c r="D187" s="196"/>
    </row>
    <row r="188" customFormat="false" ht="14.25" hidden="false" customHeight="false" outlineLevel="0" collapsed="false">
      <c r="A188" s="196"/>
      <c r="C188" s="196"/>
      <c r="D188" s="196"/>
    </row>
    <row r="189" customFormat="false" ht="14.25" hidden="false" customHeight="false" outlineLevel="0" collapsed="false">
      <c r="A189" s="196"/>
      <c r="C189" s="196"/>
      <c r="D189" s="196"/>
    </row>
    <row r="190" customFormat="false" ht="14.25" hidden="false" customHeight="false" outlineLevel="0" collapsed="false">
      <c r="A190" s="196"/>
      <c r="C190" s="196"/>
      <c r="D190" s="196"/>
    </row>
    <row r="191" customFormat="false" ht="14.25" hidden="false" customHeight="false" outlineLevel="0" collapsed="false">
      <c r="A191" s="196"/>
      <c r="C191" s="196"/>
      <c r="D191" s="196"/>
    </row>
    <row r="192" customFormat="false" ht="14.25" hidden="false" customHeight="false" outlineLevel="0" collapsed="false">
      <c r="A192" s="196"/>
      <c r="C192" s="196"/>
      <c r="D192" s="196"/>
    </row>
    <row r="193" customFormat="false" ht="14.25" hidden="false" customHeight="false" outlineLevel="0" collapsed="false">
      <c r="A193" s="196"/>
      <c r="C193" s="196"/>
      <c r="D193" s="196"/>
    </row>
    <row r="194" customFormat="false" ht="14.25" hidden="false" customHeight="false" outlineLevel="0" collapsed="false">
      <c r="A194" s="196"/>
      <c r="C194" s="196"/>
      <c r="D194" s="196"/>
    </row>
    <row r="195" customFormat="false" ht="14.25" hidden="false" customHeight="false" outlineLevel="0" collapsed="false">
      <c r="A195" s="196"/>
      <c r="C195" s="196"/>
      <c r="D195" s="196"/>
    </row>
    <row r="196" customFormat="false" ht="14.25" hidden="false" customHeight="false" outlineLevel="0" collapsed="false">
      <c r="A196" s="196"/>
      <c r="C196" s="196"/>
      <c r="D196" s="196"/>
    </row>
    <row r="197" customFormat="false" ht="14.25" hidden="false" customHeight="false" outlineLevel="0" collapsed="false">
      <c r="A197" s="196"/>
      <c r="C197" s="196"/>
      <c r="D197" s="196"/>
    </row>
    <row r="198" customFormat="false" ht="14.25" hidden="false" customHeight="false" outlineLevel="0" collapsed="false">
      <c r="A198" s="196"/>
      <c r="C198" s="196"/>
      <c r="D198" s="196"/>
    </row>
    <row r="199" customFormat="false" ht="14.25" hidden="false" customHeight="false" outlineLevel="0" collapsed="false">
      <c r="A199" s="196"/>
      <c r="C199" s="196"/>
      <c r="D199" s="196"/>
    </row>
    <row r="200" customFormat="false" ht="14.25" hidden="false" customHeight="false" outlineLevel="0" collapsed="false">
      <c r="A200" s="196"/>
      <c r="C200" s="196"/>
      <c r="D200" s="196"/>
    </row>
    <row r="201" customFormat="false" ht="14.25" hidden="false" customHeight="false" outlineLevel="0" collapsed="false">
      <c r="A201" s="196"/>
      <c r="C201" s="196"/>
      <c r="D201" s="196"/>
    </row>
    <row r="202" customFormat="false" ht="14.25" hidden="false" customHeight="false" outlineLevel="0" collapsed="false">
      <c r="A202" s="196"/>
      <c r="C202" s="196"/>
      <c r="D202" s="196"/>
    </row>
    <row r="203" customFormat="false" ht="14.25" hidden="false" customHeight="false" outlineLevel="0" collapsed="false">
      <c r="A203" s="196"/>
      <c r="C203" s="196"/>
      <c r="D203" s="196"/>
    </row>
    <row r="204" customFormat="false" ht="14.25" hidden="false" customHeight="false" outlineLevel="0" collapsed="false">
      <c r="A204" s="196"/>
      <c r="C204" s="196"/>
      <c r="D204" s="196"/>
    </row>
    <row r="205" customFormat="false" ht="14.25" hidden="false" customHeight="false" outlineLevel="0" collapsed="false">
      <c r="A205" s="196"/>
      <c r="C205" s="196"/>
      <c r="D205" s="196"/>
    </row>
    <row r="206" customFormat="false" ht="14.25" hidden="false" customHeight="false" outlineLevel="0" collapsed="false">
      <c r="A206" s="196"/>
      <c r="C206" s="196"/>
      <c r="D206" s="196"/>
    </row>
    <row r="207" customFormat="false" ht="14.25" hidden="false" customHeight="false" outlineLevel="0" collapsed="false">
      <c r="A207" s="196"/>
      <c r="C207" s="196"/>
      <c r="D207" s="196"/>
    </row>
    <row r="208" customFormat="false" ht="14.25" hidden="false" customHeight="false" outlineLevel="0" collapsed="false">
      <c r="A208" s="196"/>
      <c r="C208" s="196"/>
      <c r="D208" s="196"/>
    </row>
    <row r="209" customFormat="false" ht="14.25" hidden="false" customHeight="false" outlineLevel="0" collapsed="false">
      <c r="A209" s="196"/>
      <c r="C209" s="196"/>
      <c r="D209" s="196"/>
    </row>
    <row r="210" customFormat="false" ht="14.25" hidden="false" customHeight="false" outlineLevel="0" collapsed="false">
      <c r="A210" s="196"/>
      <c r="C210" s="196"/>
      <c r="D210" s="196"/>
    </row>
    <row r="211" customFormat="false" ht="14.25" hidden="false" customHeight="false" outlineLevel="0" collapsed="false">
      <c r="A211" s="196"/>
      <c r="C211" s="196"/>
      <c r="D211" s="196"/>
    </row>
    <row r="212" customFormat="false" ht="14.25" hidden="false" customHeight="false" outlineLevel="0" collapsed="false">
      <c r="A212" s="196"/>
      <c r="C212" s="196"/>
      <c r="D212" s="196"/>
    </row>
    <row r="213" customFormat="false" ht="14.25" hidden="false" customHeight="false" outlineLevel="0" collapsed="false">
      <c r="A213" s="196"/>
      <c r="C213" s="196"/>
      <c r="D213" s="196"/>
    </row>
    <row r="214" customFormat="false" ht="14.25" hidden="false" customHeight="false" outlineLevel="0" collapsed="false">
      <c r="A214" s="196"/>
      <c r="C214" s="196"/>
      <c r="D214" s="196"/>
    </row>
    <row r="215" customFormat="false" ht="14.25" hidden="false" customHeight="false" outlineLevel="0" collapsed="false">
      <c r="A215" s="196"/>
      <c r="C215" s="196"/>
      <c r="D215" s="196"/>
    </row>
    <row r="216" customFormat="false" ht="14.25" hidden="false" customHeight="false" outlineLevel="0" collapsed="false">
      <c r="A216" s="196"/>
      <c r="C216" s="196"/>
      <c r="D216" s="196"/>
    </row>
    <row r="217" customFormat="false" ht="14.25" hidden="false" customHeight="false" outlineLevel="0" collapsed="false">
      <c r="A217" s="196"/>
      <c r="C217" s="196"/>
      <c r="D217" s="196"/>
    </row>
    <row r="218" customFormat="false" ht="14.25" hidden="false" customHeight="false" outlineLevel="0" collapsed="false">
      <c r="A218" s="196"/>
      <c r="C218" s="196"/>
      <c r="D218" s="196"/>
    </row>
    <row r="219" customFormat="false" ht="14.25" hidden="false" customHeight="false" outlineLevel="0" collapsed="false">
      <c r="A219" s="196"/>
      <c r="C219" s="196"/>
      <c r="D219" s="196"/>
    </row>
    <row r="220" customFormat="false" ht="14.25" hidden="false" customHeight="false" outlineLevel="0" collapsed="false">
      <c r="A220" s="196"/>
      <c r="C220" s="196"/>
      <c r="D220" s="196"/>
    </row>
    <row r="221" customFormat="false" ht="14.25" hidden="false" customHeight="false" outlineLevel="0" collapsed="false">
      <c r="A221" s="196"/>
      <c r="C221" s="196"/>
      <c r="D221" s="196"/>
    </row>
    <row r="222" customFormat="false" ht="14.25" hidden="false" customHeight="false" outlineLevel="0" collapsed="false">
      <c r="A222" s="196"/>
      <c r="C222" s="196"/>
      <c r="D222" s="196"/>
    </row>
    <row r="223" customFormat="false" ht="14.25" hidden="false" customHeight="false" outlineLevel="0" collapsed="false">
      <c r="A223" s="196"/>
      <c r="C223" s="196"/>
      <c r="D223" s="196"/>
    </row>
    <row r="224" customFormat="false" ht="14.25" hidden="false" customHeight="false" outlineLevel="0" collapsed="false">
      <c r="A224" s="196"/>
      <c r="C224" s="196"/>
      <c r="D224" s="196"/>
    </row>
    <row r="225" customFormat="false" ht="14.25" hidden="false" customHeight="false" outlineLevel="0" collapsed="false">
      <c r="A225" s="196"/>
      <c r="C225" s="196"/>
      <c r="D225" s="196"/>
    </row>
    <row r="226" customFormat="false" ht="14.25" hidden="false" customHeight="false" outlineLevel="0" collapsed="false">
      <c r="A226" s="196"/>
      <c r="C226" s="196"/>
      <c r="D226" s="196"/>
    </row>
    <row r="227" customFormat="false" ht="14.25" hidden="false" customHeight="false" outlineLevel="0" collapsed="false">
      <c r="A227" s="196"/>
      <c r="C227" s="196"/>
      <c r="D227" s="196"/>
    </row>
    <row r="228" customFormat="false" ht="14.25" hidden="false" customHeight="false" outlineLevel="0" collapsed="false">
      <c r="A228" s="196"/>
      <c r="C228" s="196"/>
      <c r="D228" s="196"/>
    </row>
    <row r="229" customFormat="false" ht="14.25" hidden="false" customHeight="false" outlineLevel="0" collapsed="false">
      <c r="A229" s="196"/>
      <c r="C229" s="196"/>
      <c r="D229" s="196"/>
    </row>
    <row r="230" customFormat="false" ht="14.25" hidden="false" customHeight="false" outlineLevel="0" collapsed="false">
      <c r="A230" s="196"/>
      <c r="C230" s="196"/>
      <c r="D230" s="196"/>
    </row>
    <row r="231" customFormat="false" ht="14.25" hidden="false" customHeight="false" outlineLevel="0" collapsed="false">
      <c r="A231" s="196"/>
      <c r="C231" s="196"/>
      <c r="D231" s="196"/>
    </row>
    <row r="232" customFormat="false" ht="14.25" hidden="false" customHeight="false" outlineLevel="0" collapsed="false">
      <c r="A232" s="196"/>
      <c r="C232" s="196"/>
      <c r="D232" s="196"/>
    </row>
    <row r="233" customFormat="false" ht="14.25" hidden="false" customHeight="false" outlineLevel="0" collapsed="false">
      <c r="A233" s="196"/>
      <c r="C233" s="196"/>
      <c r="D233" s="196"/>
    </row>
    <row r="234" customFormat="false" ht="14.25" hidden="false" customHeight="false" outlineLevel="0" collapsed="false">
      <c r="A234" s="196"/>
      <c r="C234" s="196"/>
      <c r="D234" s="196"/>
    </row>
    <row r="235" customFormat="false" ht="14.25" hidden="false" customHeight="false" outlineLevel="0" collapsed="false">
      <c r="A235" s="196"/>
      <c r="C235" s="196"/>
      <c r="D235" s="196"/>
    </row>
    <row r="236" customFormat="false" ht="14.25" hidden="false" customHeight="false" outlineLevel="0" collapsed="false">
      <c r="A236" s="196"/>
      <c r="C236" s="196"/>
      <c r="D236" s="196"/>
    </row>
    <row r="237" customFormat="false" ht="14.25" hidden="false" customHeight="false" outlineLevel="0" collapsed="false">
      <c r="A237" s="196"/>
      <c r="C237" s="196"/>
      <c r="D237" s="196"/>
    </row>
    <row r="238" customFormat="false" ht="14.25" hidden="false" customHeight="false" outlineLevel="0" collapsed="false">
      <c r="A238" s="196"/>
      <c r="C238" s="196"/>
      <c r="D238" s="196"/>
    </row>
    <row r="239" customFormat="false" ht="14.25" hidden="false" customHeight="false" outlineLevel="0" collapsed="false">
      <c r="A239" s="196"/>
      <c r="C239" s="196"/>
      <c r="D239" s="196"/>
    </row>
    <row r="240" customFormat="false" ht="14.25" hidden="false" customHeight="false" outlineLevel="0" collapsed="false">
      <c r="A240" s="196"/>
      <c r="C240" s="196"/>
      <c r="D240" s="196"/>
    </row>
    <row r="241" customFormat="false" ht="14.25" hidden="false" customHeight="false" outlineLevel="0" collapsed="false">
      <c r="A241" s="196"/>
      <c r="C241" s="196"/>
      <c r="D241" s="196"/>
    </row>
    <row r="242" customFormat="false" ht="14.25" hidden="false" customHeight="false" outlineLevel="0" collapsed="false">
      <c r="A242" s="196"/>
      <c r="C242" s="196"/>
      <c r="D242" s="196"/>
    </row>
    <row r="243" customFormat="false" ht="14.25" hidden="false" customHeight="false" outlineLevel="0" collapsed="false">
      <c r="A243" s="196"/>
      <c r="C243" s="196"/>
      <c r="D243" s="196"/>
    </row>
    <row r="244" customFormat="false" ht="14.25" hidden="false" customHeight="false" outlineLevel="0" collapsed="false">
      <c r="A244" s="196"/>
      <c r="C244" s="196"/>
      <c r="D244" s="196"/>
    </row>
    <row r="245" customFormat="false" ht="14.25" hidden="false" customHeight="false" outlineLevel="0" collapsed="false">
      <c r="A245" s="196"/>
      <c r="C245" s="196"/>
      <c r="D245" s="196"/>
    </row>
    <row r="246" customFormat="false" ht="14.25" hidden="false" customHeight="false" outlineLevel="0" collapsed="false">
      <c r="A246" s="196"/>
      <c r="C246" s="196"/>
      <c r="D246" s="196"/>
    </row>
    <row r="247" customFormat="false" ht="14.25" hidden="false" customHeight="false" outlineLevel="0" collapsed="false">
      <c r="A247" s="196"/>
      <c r="C247" s="196"/>
      <c r="D247" s="196"/>
    </row>
    <row r="248" customFormat="false" ht="14.25" hidden="false" customHeight="false" outlineLevel="0" collapsed="false">
      <c r="A248" s="196"/>
      <c r="C248" s="196"/>
      <c r="D248" s="196"/>
    </row>
    <row r="249" customFormat="false" ht="14.25" hidden="false" customHeight="false" outlineLevel="0" collapsed="false">
      <c r="A249" s="196"/>
      <c r="C249" s="196"/>
      <c r="D249" s="196"/>
    </row>
    <row r="250" customFormat="false" ht="14.25" hidden="false" customHeight="false" outlineLevel="0" collapsed="false">
      <c r="A250" s="196"/>
      <c r="C250" s="196"/>
      <c r="D250" s="196"/>
    </row>
    <row r="251" customFormat="false" ht="14.25" hidden="false" customHeight="false" outlineLevel="0" collapsed="false">
      <c r="A251" s="196"/>
      <c r="C251" s="196"/>
      <c r="D251" s="196"/>
    </row>
    <row r="252" customFormat="false" ht="14.25" hidden="false" customHeight="false" outlineLevel="0" collapsed="false">
      <c r="A252" s="196"/>
      <c r="C252" s="196"/>
      <c r="D252" s="196"/>
    </row>
    <row r="253" customFormat="false" ht="14.25" hidden="false" customHeight="false" outlineLevel="0" collapsed="false">
      <c r="A253" s="196"/>
      <c r="C253" s="196"/>
      <c r="D253" s="196"/>
    </row>
    <row r="254" customFormat="false" ht="14.25" hidden="false" customHeight="false" outlineLevel="0" collapsed="false">
      <c r="A254" s="196"/>
      <c r="C254" s="196"/>
      <c r="D254" s="196"/>
    </row>
    <row r="255" customFormat="false" ht="14.25" hidden="false" customHeight="false" outlineLevel="0" collapsed="false">
      <c r="A255" s="196"/>
      <c r="C255" s="196"/>
      <c r="D255" s="196"/>
    </row>
    <row r="256" customFormat="false" ht="14.25" hidden="false" customHeight="false" outlineLevel="0" collapsed="false">
      <c r="A256" s="196"/>
      <c r="C256" s="196"/>
      <c r="D256" s="196"/>
    </row>
    <row r="257" customFormat="false" ht="14.25" hidden="false" customHeight="false" outlineLevel="0" collapsed="false">
      <c r="A257" s="196"/>
      <c r="C257" s="196"/>
      <c r="D257" s="196"/>
    </row>
    <row r="258" customFormat="false" ht="14.25" hidden="false" customHeight="false" outlineLevel="0" collapsed="false">
      <c r="A258" s="196"/>
      <c r="C258" s="196"/>
      <c r="D258" s="196"/>
    </row>
    <row r="259" customFormat="false" ht="14.25" hidden="false" customHeight="false" outlineLevel="0" collapsed="false">
      <c r="A259" s="196"/>
      <c r="C259" s="196"/>
      <c r="D259" s="196"/>
    </row>
    <row r="260" customFormat="false" ht="14.25" hidden="false" customHeight="false" outlineLevel="0" collapsed="false">
      <c r="A260" s="196"/>
      <c r="C260" s="196"/>
      <c r="D260" s="196"/>
    </row>
    <row r="261" customFormat="false" ht="14.25" hidden="false" customHeight="false" outlineLevel="0" collapsed="false">
      <c r="A261" s="196"/>
      <c r="C261" s="196"/>
      <c r="D261" s="196"/>
    </row>
    <row r="262" customFormat="false" ht="14.25" hidden="false" customHeight="false" outlineLevel="0" collapsed="false">
      <c r="A262" s="196"/>
      <c r="C262" s="196"/>
      <c r="D262" s="196"/>
    </row>
    <row r="263" customFormat="false" ht="14.25" hidden="false" customHeight="false" outlineLevel="0" collapsed="false">
      <c r="A263" s="196"/>
      <c r="C263" s="196"/>
      <c r="D263" s="196"/>
    </row>
    <row r="264" customFormat="false" ht="14.25" hidden="false" customHeight="false" outlineLevel="0" collapsed="false">
      <c r="A264" s="196"/>
      <c r="C264" s="196"/>
      <c r="D264" s="196"/>
    </row>
    <row r="265" customFormat="false" ht="14.25" hidden="false" customHeight="false" outlineLevel="0" collapsed="false">
      <c r="A265" s="196"/>
      <c r="C265" s="196"/>
      <c r="D265" s="196"/>
    </row>
    <row r="266" customFormat="false" ht="14.25" hidden="false" customHeight="false" outlineLevel="0" collapsed="false">
      <c r="A266" s="196"/>
      <c r="C266" s="196"/>
      <c r="D266" s="196"/>
    </row>
    <row r="267" customFormat="false" ht="14.25" hidden="false" customHeight="false" outlineLevel="0" collapsed="false">
      <c r="A267" s="196"/>
      <c r="C267" s="196"/>
      <c r="D267" s="196"/>
    </row>
    <row r="268" customFormat="false" ht="14.25" hidden="false" customHeight="false" outlineLevel="0" collapsed="false">
      <c r="A268" s="196"/>
      <c r="C268" s="196"/>
      <c r="D268" s="196"/>
    </row>
    <row r="269" customFormat="false" ht="14.25" hidden="false" customHeight="false" outlineLevel="0" collapsed="false">
      <c r="A269" s="196"/>
      <c r="C269" s="196"/>
      <c r="D269" s="196"/>
    </row>
    <row r="270" customFormat="false" ht="14.25" hidden="false" customHeight="false" outlineLevel="0" collapsed="false">
      <c r="A270" s="196"/>
      <c r="C270" s="196"/>
      <c r="D270" s="196"/>
    </row>
    <row r="271" customFormat="false" ht="14.25" hidden="false" customHeight="false" outlineLevel="0" collapsed="false">
      <c r="A271" s="196"/>
      <c r="C271" s="196"/>
      <c r="D271" s="196"/>
    </row>
    <row r="272" customFormat="false" ht="14.25" hidden="false" customHeight="false" outlineLevel="0" collapsed="false">
      <c r="A272" s="196"/>
      <c r="C272" s="196"/>
      <c r="D272" s="196"/>
    </row>
    <row r="273" customFormat="false" ht="14.25" hidden="false" customHeight="false" outlineLevel="0" collapsed="false">
      <c r="A273" s="196"/>
      <c r="C273" s="196"/>
      <c r="D273" s="196"/>
    </row>
    <row r="274" customFormat="false" ht="14.25" hidden="false" customHeight="false" outlineLevel="0" collapsed="false">
      <c r="A274" s="196"/>
      <c r="C274" s="196"/>
      <c r="D274" s="196"/>
    </row>
    <row r="275" customFormat="false" ht="14.25" hidden="false" customHeight="false" outlineLevel="0" collapsed="false">
      <c r="A275" s="196"/>
      <c r="C275" s="196"/>
      <c r="D275" s="196"/>
    </row>
    <row r="276" customFormat="false" ht="14.25" hidden="false" customHeight="false" outlineLevel="0" collapsed="false">
      <c r="A276" s="196"/>
      <c r="C276" s="196"/>
      <c r="D276" s="196"/>
    </row>
    <row r="277" customFormat="false" ht="14.25" hidden="false" customHeight="false" outlineLevel="0" collapsed="false">
      <c r="A277" s="196"/>
      <c r="C277" s="196"/>
      <c r="D277" s="196"/>
    </row>
    <row r="278" customFormat="false" ht="14.25" hidden="false" customHeight="false" outlineLevel="0" collapsed="false">
      <c r="A278" s="196"/>
      <c r="C278" s="196"/>
      <c r="D278" s="196"/>
    </row>
    <row r="279" customFormat="false" ht="14.25" hidden="false" customHeight="false" outlineLevel="0" collapsed="false">
      <c r="A279" s="196"/>
      <c r="C279" s="196"/>
      <c r="D279" s="196"/>
    </row>
    <row r="280" customFormat="false" ht="14.25" hidden="false" customHeight="false" outlineLevel="0" collapsed="false">
      <c r="A280" s="196"/>
      <c r="C280" s="196"/>
      <c r="D280" s="196"/>
    </row>
    <row r="281" customFormat="false" ht="14.25" hidden="false" customHeight="false" outlineLevel="0" collapsed="false">
      <c r="A281" s="196"/>
      <c r="C281" s="196"/>
      <c r="D281" s="196"/>
    </row>
    <row r="282" customFormat="false" ht="14.25" hidden="false" customHeight="false" outlineLevel="0" collapsed="false">
      <c r="A282" s="196"/>
      <c r="C282" s="196"/>
      <c r="D282" s="196"/>
    </row>
    <row r="283" customFormat="false" ht="14.25" hidden="false" customHeight="false" outlineLevel="0" collapsed="false">
      <c r="A283" s="196"/>
      <c r="C283" s="196"/>
      <c r="D283" s="196"/>
    </row>
    <row r="284" customFormat="false" ht="14.25" hidden="false" customHeight="false" outlineLevel="0" collapsed="false">
      <c r="A284" s="196"/>
      <c r="C284" s="196"/>
      <c r="D284" s="196"/>
    </row>
    <row r="285" customFormat="false" ht="14.25" hidden="false" customHeight="false" outlineLevel="0" collapsed="false">
      <c r="A285" s="196"/>
      <c r="C285" s="196"/>
      <c r="D285" s="196"/>
    </row>
    <row r="286" customFormat="false" ht="14.25" hidden="false" customHeight="false" outlineLevel="0" collapsed="false">
      <c r="A286" s="196"/>
      <c r="C286" s="196"/>
      <c r="D286" s="196"/>
    </row>
    <row r="287" customFormat="false" ht="14.25" hidden="false" customHeight="false" outlineLevel="0" collapsed="false">
      <c r="A287" s="196"/>
      <c r="C287" s="196"/>
      <c r="D287" s="196"/>
    </row>
    <row r="288" customFormat="false" ht="14.25" hidden="false" customHeight="false" outlineLevel="0" collapsed="false">
      <c r="A288" s="196"/>
      <c r="C288" s="196"/>
      <c r="D288" s="196"/>
    </row>
    <row r="289" customFormat="false" ht="14.25" hidden="false" customHeight="false" outlineLevel="0" collapsed="false">
      <c r="A289" s="196"/>
      <c r="C289" s="196"/>
      <c r="D289" s="196"/>
    </row>
    <row r="290" customFormat="false" ht="14.25" hidden="false" customHeight="false" outlineLevel="0" collapsed="false">
      <c r="A290" s="196"/>
      <c r="C290" s="196"/>
      <c r="D290" s="196"/>
    </row>
    <row r="291" customFormat="false" ht="14.25" hidden="false" customHeight="false" outlineLevel="0" collapsed="false">
      <c r="A291" s="196"/>
      <c r="C291" s="196"/>
      <c r="D291" s="196"/>
    </row>
    <row r="292" customFormat="false" ht="14.25" hidden="false" customHeight="false" outlineLevel="0" collapsed="false">
      <c r="A292" s="196"/>
      <c r="C292" s="196"/>
      <c r="D292" s="196"/>
    </row>
    <row r="293" customFormat="false" ht="14.25" hidden="false" customHeight="false" outlineLevel="0" collapsed="false">
      <c r="A293" s="196"/>
      <c r="C293" s="196"/>
      <c r="D293" s="196"/>
    </row>
    <row r="294" customFormat="false" ht="14.25" hidden="false" customHeight="false" outlineLevel="0" collapsed="false">
      <c r="A294" s="196"/>
      <c r="C294" s="196"/>
      <c r="D294" s="196"/>
    </row>
    <row r="295" customFormat="false" ht="14.25" hidden="false" customHeight="false" outlineLevel="0" collapsed="false">
      <c r="A295" s="196"/>
      <c r="C295" s="196"/>
      <c r="D295" s="196"/>
    </row>
    <row r="296" customFormat="false" ht="14.25" hidden="false" customHeight="false" outlineLevel="0" collapsed="false">
      <c r="A296" s="196"/>
      <c r="C296" s="196"/>
      <c r="D296" s="196"/>
    </row>
    <row r="297" customFormat="false" ht="14.25" hidden="false" customHeight="false" outlineLevel="0" collapsed="false">
      <c r="A297" s="196"/>
      <c r="C297" s="196"/>
      <c r="D297" s="196"/>
    </row>
    <row r="298" customFormat="false" ht="14.25" hidden="false" customHeight="false" outlineLevel="0" collapsed="false">
      <c r="A298" s="196"/>
      <c r="C298" s="196"/>
      <c r="D298" s="196"/>
    </row>
    <row r="299" customFormat="false" ht="14.25" hidden="false" customHeight="false" outlineLevel="0" collapsed="false">
      <c r="A299" s="196"/>
      <c r="C299" s="196"/>
      <c r="D299" s="196"/>
    </row>
    <row r="300" customFormat="false" ht="14.25" hidden="false" customHeight="false" outlineLevel="0" collapsed="false">
      <c r="A300" s="196"/>
      <c r="C300" s="196"/>
      <c r="D300" s="196"/>
    </row>
    <row r="301" customFormat="false" ht="14.25" hidden="false" customHeight="false" outlineLevel="0" collapsed="false">
      <c r="A301" s="196"/>
      <c r="C301" s="196"/>
      <c r="D301" s="196"/>
    </row>
    <row r="302" customFormat="false" ht="14.25" hidden="false" customHeight="false" outlineLevel="0" collapsed="false">
      <c r="A302" s="196"/>
      <c r="C302" s="196"/>
      <c r="D302" s="196"/>
    </row>
    <row r="303" customFormat="false" ht="14.25" hidden="false" customHeight="false" outlineLevel="0" collapsed="false">
      <c r="A303" s="196"/>
      <c r="C303" s="196"/>
      <c r="D303" s="196"/>
    </row>
    <row r="304" customFormat="false" ht="14.25" hidden="false" customHeight="false" outlineLevel="0" collapsed="false">
      <c r="A304" s="196"/>
      <c r="C304" s="196"/>
      <c r="D304" s="196"/>
    </row>
    <row r="305" customFormat="false" ht="14.25" hidden="false" customHeight="false" outlineLevel="0" collapsed="false">
      <c r="A305" s="196"/>
      <c r="C305" s="196"/>
      <c r="D305" s="196"/>
    </row>
    <row r="306" customFormat="false" ht="14.25" hidden="false" customHeight="false" outlineLevel="0" collapsed="false">
      <c r="A306" s="196"/>
      <c r="C306" s="196"/>
      <c r="D306" s="196"/>
    </row>
    <row r="307" customFormat="false" ht="14.25" hidden="false" customHeight="false" outlineLevel="0" collapsed="false">
      <c r="A307" s="196"/>
      <c r="C307" s="196"/>
      <c r="D307" s="196"/>
    </row>
    <row r="308" customFormat="false" ht="14.25" hidden="false" customHeight="false" outlineLevel="0" collapsed="false">
      <c r="A308" s="196"/>
      <c r="C308" s="196"/>
      <c r="D308" s="196"/>
    </row>
    <row r="309" customFormat="false" ht="14.25" hidden="false" customHeight="false" outlineLevel="0" collapsed="false">
      <c r="A309" s="196"/>
      <c r="C309" s="196"/>
      <c r="D309" s="196"/>
    </row>
    <row r="310" customFormat="false" ht="14.25" hidden="false" customHeight="false" outlineLevel="0" collapsed="false">
      <c r="A310" s="196"/>
      <c r="C310" s="196"/>
      <c r="D310" s="196"/>
    </row>
    <row r="311" customFormat="false" ht="14.25" hidden="false" customHeight="false" outlineLevel="0" collapsed="false">
      <c r="A311" s="196"/>
      <c r="C311" s="196"/>
      <c r="D311" s="196"/>
    </row>
    <row r="312" customFormat="false" ht="14.25" hidden="false" customHeight="false" outlineLevel="0" collapsed="false">
      <c r="A312" s="196"/>
      <c r="C312" s="196"/>
      <c r="D312" s="196"/>
    </row>
    <row r="313" customFormat="false" ht="14.25" hidden="false" customHeight="false" outlineLevel="0" collapsed="false">
      <c r="A313" s="196"/>
      <c r="C313" s="196"/>
      <c r="D313" s="196"/>
    </row>
    <row r="314" customFormat="false" ht="14.25" hidden="false" customHeight="false" outlineLevel="0" collapsed="false">
      <c r="A314" s="196"/>
      <c r="C314" s="196"/>
      <c r="D314" s="196"/>
    </row>
    <row r="315" customFormat="false" ht="14.25" hidden="false" customHeight="false" outlineLevel="0" collapsed="false">
      <c r="A315" s="196"/>
      <c r="C315" s="196"/>
      <c r="D315" s="196"/>
    </row>
    <row r="316" customFormat="false" ht="14.25" hidden="false" customHeight="false" outlineLevel="0" collapsed="false">
      <c r="A316" s="196"/>
      <c r="C316" s="196"/>
      <c r="D316" s="196"/>
    </row>
    <row r="317" customFormat="false" ht="14.25" hidden="false" customHeight="false" outlineLevel="0" collapsed="false">
      <c r="A317" s="196"/>
      <c r="C317" s="196"/>
      <c r="D317" s="196"/>
    </row>
    <row r="318" customFormat="false" ht="14.25" hidden="false" customHeight="false" outlineLevel="0" collapsed="false">
      <c r="A318" s="196"/>
      <c r="C318" s="196"/>
      <c r="D318" s="196"/>
    </row>
    <row r="319" customFormat="false" ht="14.25" hidden="false" customHeight="false" outlineLevel="0" collapsed="false">
      <c r="A319" s="196"/>
      <c r="C319" s="196"/>
      <c r="D319" s="196"/>
    </row>
    <row r="320" customFormat="false" ht="14.25" hidden="false" customHeight="false" outlineLevel="0" collapsed="false">
      <c r="A320" s="196"/>
      <c r="C320" s="196"/>
      <c r="D320" s="196"/>
    </row>
    <row r="321" customFormat="false" ht="14.25" hidden="false" customHeight="false" outlineLevel="0" collapsed="false">
      <c r="A321" s="196"/>
      <c r="C321" s="196"/>
      <c r="D321" s="196"/>
    </row>
    <row r="322" customFormat="false" ht="14.25" hidden="false" customHeight="false" outlineLevel="0" collapsed="false">
      <c r="A322" s="196"/>
      <c r="C322" s="196"/>
      <c r="D322" s="196"/>
    </row>
    <row r="323" customFormat="false" ht="14.25" hidden="false" customHeight="false" outlineLevel="0" collapsed="false">
      <c r="A323" s="196"/>
      <c r="C323" s="196"/>
      <c r="D323" s="196"/>
    </row>
    <row r="324" customFormat="false" ht="14.25" hidden="false" customHeight="false" outlineLevel="0" collapsed="false">
      <c r="A324" s="196"/>
      <c r="C324" s="196"/>
      <c r="D324" s="196"/>
    </row>
    <row r="325" customFormat="false" ht="14.25" hidden="false" customHeight="false" outlineLevel="0" collapsed="false">
      <c r="A325" s="196"/>
      <c r="C325" s="196"/>
      <c r="D325" s="196"/>
    </row>
    <row r="326" customFormat="false" ht="14.25" hidden="false" customHeight="false" outlineLevel="0" collapsed="false">
      <c r="A326" s="196"/>
      <c r="C326" s="196"/>
      <c r="D326" s="196"/>
    </row>
    <row r="327" customFormat="false" ht="14.25" hidden="false" customHeight="false" outlineLevel="0" collapsed="false">
      <c r="A327" s="196"/>
      <c r="C327" s="196"/>
      <c r="D327" s="196"/>
    </row>
    <row r="328" customFormat="false" ht="14.25" hidden="false" customHeight="false" outlineLevel="0" collapsed="false">
      <c r="A328" s="196"/>
      <c r="C328" s="196"/>
      <c r="D328" s="196"/>
    </row>
  </sheetData>
  <sheetProtection sheet="true" password="ca9c" objects="true" scenarios="true"/>
  <mergeCells count="4">
    <mergeCell ref="A1:E1"/>
    <mergeCell ref="A2:E2"/>
    <mergeCell ref="B118:E118"/>
    <mergeCell ref="B120:E1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32"/>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3.57"/>
    <col collapsed="false" customWidth="true" hidden="false" outlineLevel="0" max="2" min="2" style="196" width="50"/>
    <col collapsed="false" customWidth="true" hidden="false" outlineLevel="0" max="3" min="3" style="228" width="7.67"/>
    <col collapsed="false" customWidth="true" hidden="false" outlineLevel="0" max="4" min="4" style="229" width="13.66"/>
    <col collapsed="false" customWidth="true" hidden="false" outlineLevel="0" max="5" min="5" style="196" width="38.44"/>
    <col collapsed="false" customWidth="false" hidden="false" outlineLevel="0" max="1021" min="6" style="196" width="9.12"/>
    <col collapsed="false" customWidth="true" hidden="false" outlineLevel="0" max="1024" min="1022" style="1" width="11.57"/>
  </cols>
  <sheetData>
    <row r="1" customFormat="false" ht="14.25" hidden="false" customHeight="false" outlineLevel="0" collapsed="false">
      <c r="A1" s="34" t="s">
        <v>196</v>
      </c>
      <c r="B1" s="34"/>
      <c r="C1" s="34"/>
      <c r="D1" s="34"/>
      <c r="E1" s="34"/>
    </row>
    <row r="2" customFormat="false" ht="14.25" hidden="false" customHeight="false" outlineLevel="0" collapsed="false">
      <c r="A2" s="34" t="s">
        <v>266</v>
      </c>
      <c r="B2" s="34"/>
      <c r="C2" s="34"/>
      <c r="D2" s="34"/>
      <c r="E2" s="34"/>
    </row>
    <row r="3" customFormat="false" ht="14.25" hidden="false" customHeight="false" outlineLevel="0" collapsed="false">
      <c r="A3" s="38"/>
      <c r="B3" s="41" t="s">
        <v>267</v>
      </c>
      <c r="C3" s="42" t="s">
        <v>195</v>
      </c>
      <c r="D3" s="43" t="s">
        <v>268</v>
      </c>
      <c r="E3" s="37" t="s">
        <v>261</v>
      </c>
    </row>
    <row r="4" customFormat="false" ht="14.25" hidden="false" customHeight="false" outlineLevel="0" collapsed="false">
      <c r="A4" s="44"/>
      <c r="B4" s="45" t="s">
        <v>55</v>
      </c>
      <c r="C4" s="46"/>
      <c r="D4" s="46"/>
      <c r="E4" s="203"/>
    </row>
    <row r="5" customFormat="false" ht="14.25" hidden="false" customHeight="false" outlineLevel="0" collapsed="false">
      <c r="A5" s="34" t="n">
        <v>1</v>
      </c>
      <c r="B5" s="230" t="s">
        <v>56</v>
      </c>
      <c r="C5" s="34"/>
      <c r="D5" s="231" t="s">
        <v>57</v>
      </c>
      <c r="E5" s="230" t="s">
        <v>58</v>
      </c>
    </row>
    <row r="6" customFormat="false" ht="14.25" hidden="false" customHeight="false" outlineLevel="0" collapsed="false">
      <c r="A6" s="50"/>
      <c r="B6" s="51"/>
      <c r="C6" s="52"/>
      <c r="D6" s="53"/>
      <c r="E6" s="51" t="s">
        <v>59</v>
      </c>
    </row>
    <row r="7" customFormat="false" ht="14.25" hidden="false" customHeight="false" outlineLevel="0" collapsed="false">
      <c r="A7" s="54" t="s">
        <v>60</v>
      </c>
      <c r="B7" s="55" t="s">
        <v>61</v>
      </c>
      <c r="C7" s="56"/>
      <c r="D7" s="57" t="n">
        <v>1864.62</v>
      </c>
      <c r="E7" s="55" t="s">
        <v>252</v>
      </c>
    </row>
    <row r="8" customFormat="false" ht="14.25" hidden="false" customHeight="false" outlineLevel="0" collapsed="false">
      <c r="A8" s="204"/>
      <c r="B8" s="87"/>
      <c r="C8" s="205"/>
      <c r="D8" s="206"/>
      <c r="E8" s="87" t="str">
        <f aca="false">[1]RECEPCIONISTA!E8</f>
        <v>CCT da categoria MG 000308/2023</v>
      </c>
    </row>
    <row r="9" customFormat="false" ht="14.25" hidden="false" customHeight="false" outlineLevel="0" collapsed="false">
      <c r="A9" s="54" t="s">
        <v>63</v>
      </c>
      <c r="B9" s="55" t="s">
        <v>64</v>
      </c>
      <c r="C9" s="50"/>
      <c r="D9" s="53"/>
      <c r="E9" s="51"/>
    </row>
    <row r="10" customFormat="false" ht="14.25" hidden="false" customHeight="false" outlineLevel="0" collapsed="false">
      <c r="A10" s="292"/>
      <c r="B10" s="59"/>
      <c r="C10" s="60"/>
      <c r="D10" s="61"/>
      <c r="E10" s="59"/>
    </row>
    <row r="11" customFormat="false" ht="14.25" hidden="false" customHeight="false" outlineLevel="0" collapsed="false">
      <c r="A11" s="317"/>
      <c r="B11" s="5"/>
      <c r="C11" s="5"/>
      <c r="D11" s="5"/>
      <c r="E11" s="59" t="s">
        <v>264</v>
      </c>
    </row>
    <row r="12" customFormat="false" ht="14.25" hidden="false" customHeight="false" outlineLevel="0" collapsed="false">
      <c r="A12" s="58"/>
      <c r="B12" s="59" t="s">
        <v>269</v>
      </c>
      <c r="C12" s="75"/>
      <c r="D12" s="61"/>
      <c r="E12" s="59"/>
    </row>
    <row r="13" customFormat="false" ht="14.25" hidden="false" customHeight="false" outlineLevel="0" collapsed="false">
      <c r="A13" s="44" t="s">
        <v>65</v>
      </c>
      <c r="B13" s="62" t="s">
        <v>66</v>
      </c>
      <c r="C13" s="63"/>
      <c r="D13" s="64" t="n">
        <f aca="false">SUM(D7:D12)</f>
        <v>1864.62</v>
      </c>
      <c r="E13" s="65"/>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14.25" hidden="false" customHeight="false" outlineLevel="0" collapsed="false">
      <c r="A17" s="75" t="s">
        <v>60</v>
      </c>
      <c r="B17" s="59" t="s">
        <v>202</v>
      </c>
      <c r="C17" s="76"/>
      <c r="D17" s="61" t="n">
        <f aca="false">(8*16)-(D13*6%)</f>
        <v>16.1228</v>
      </c>
      <c r="E17" s="59" t="s">
        <v>270</v>
      </c>
    </row>
    <row r="18" customFormat="false" ht="14.25" hidden="false" customHeight="false" outlineLevel="0" collapsed="false">
      <c r="A18" s="75" t="s">
        <v>63</v>
      </c>
      <c r="B18" s="59" t="s">
        <v>72</v>
      </c>
      <c r="C18" s="76" t="n">
        <v>0</v>
      </c>
      <c r="D18" s="61" t="n">
        <v>460.06</v>
      </c>
      <c r="E18" s="59"/>
    </row>
    <row r="19" customFormat="false" ht="14.25" hidden="false" customHeight="false" outlineLevel="0" collapsed="false">
      <c r="A19" s="75" t="s">
        <v>74</v>
      </c>
      <c r="B19" s="59" t="s">
        <v>75</v>
      </c>
      <c r="C19" s="76" t="n">
        <v>0</v>
      </c>
      <c r="D19" s="61" t="n">
        <v>43.66</v>
      </c>
      <c r="E19" s="59" t="s">
        <v>203</v>
      </c>
    </row>
    <row r="20" customFormat="false" ht="14.25" hidden="false" customHeight="false" outlineLevel="0" collapsed="false">
      <c r="A20" s="75" t="s">
        <v>76</v>
      </c>
      <c r="B20" s="59" t="s">
        <v>77</v>
      </c>
      <c r="C20" s="76" t="n">
        <v>0</v>
      </c>
      <c r="D20" s="61" t="n">
        <v>5</v>
      </c>
      <c r="E20" s="59" t="s">
        <v>204</v>
      </c>
    </row>
    <row r="21" customFormat="false" ht="14.25" hidden="false" customHeight="false" outlineLevel="0" collapsed="false">
      <c r="A21" s="75"/>
      <c r="B21" s="59" t="s">
        <v>265</v>
      </c>
      <c r="C21" s="60"/>
      <c r="D21" s="61" t="n">
        <f aca="false">(D7/210*16)*1.5</f>
        <v>213.099428571429</v>
      </c>
      <c r="E21" s="59"/>
    </row>
    <row r="22" customFormat="false" ht="14.25" hidden="false" customHeight="false" outlineLevel="0" collapsed="false">
      <c r="A22" s="78"/>
      <c r="B22" s="72" t="s">
        <v>78</v>
      </c>
      <c r="C22" s="79" t="n">
        <f aca="false">SUM(C17:C20)</f>
        <v>0</v>
      </c>
      <c r="D22" s="74" t="n">
        <f aca="false">SUM(D17:D21)</f>
        <v>737.942228571429</v>
      </c>
      <c r="E22" s="59"/>
    </row>
    <row r="23" customFormat="false" ht="14.25" hidden="false" customHeight="false" outlineLevel="0" collapsed="false">
      <c r="A23" s="38"/>
      <c r="B23" s="39"/>
      <c r="C23" s="38"/>
      <c r="D23" s="40"/>
      <c r="E23" s="39"/>
    </row>
    <row r="24" customFormat="false" ht="14.25" hidden="false" customHeight="false" outlineLevel="0" collapsed="false">
      <c r="A24" s="66"/>
      <c r="B24" s="67" t="s">
        <v>79</v>
      </c>
      <c r="C24" s="68"/>
      <c r="D24" s="69"/>
      <c r="E24" s="70"/>
    </row>
    <row r="25" customFormat="false" ht="14.25" hidden="false" customHeight="false" outlineLevel="0" collapsed="false">
      <c r="A25" s="71"/>
      <c r="B25" s="72" t="s">
        <v>80</v>
      </c>
      <c r="C25" s="73" t="s">
        <v>69</v>
      </c>
      <c r="D25" s="74" t="s">
        <v>57</v>
      </c>
      <c r="E25" s="72" t="s">
        <v>58</v>
      </c>
    </row>
    <row r="26" customFormat="false" ht="14.25" hidden="false" customHeight="false" outlineLevel="0" collapsed="false">
      <c r="A26" s="75" t="s">
        <v>60</v>
      </c>
      <c r="B26" s="59" t="s">
        <v>81</v>
      </c>
      <c r="C26" s="76" t="n">
        <v>0.2</v>
      </c>
      <c r="D26" s="61" t="n">
        <f aca="false">D13*C26</f>
        <v>372.924</v>
      </c>
      <c r="E26" s="59" t="s">
        <v>82</v>
      </c>
    </row>
    <row r="27" customFormat="false" ht="14.25" hidden="false" customHeight="false" outlineLevel="0" collapsed="false">
      <c r="A27" s="75" t="s">
        <v>63</v>
      </c>
      <c r="B27" s="59" t="s">
        <v>83</v>
      </c>
      <c r="C27" s="76" t="n">
        <v>0.08</v>
      </c>
      <c r="D27" s="61" t="n">
        <f aca="false">D$13*C27</f>
        <v>149.1696</v>
      </c>
      <c r="E27" s="59" t="s">
        <v>84</v>
      </c>
    </row>
    <row r="28" customFormat="false" ht="14.25" hidden="false" customHeight="false" outlineLevel="0" collapsed="false">
      <c r="A28" s="75" t="s">
        <v>74</v>
      </c>
      <c r="B28" s="59" t="s">
        <v>85</v>
      </c>
      <c r="C28" s="76" t="n">
        <v>0.025</v>
      </c>
      <c r="D28" s="61" t="n">
        <f aca="false">D$13*C28</f>
        <v>46.6155</v>
      </c>
      <c r="E28" s="59" t="s">
        <v>86</v>
      </c>
    </row>
    <row r="29" customFormat="false" ht="14.25" hidden="false" customHeight="false" outlineLevel="0" collapsed="false">
      <c r="A29" s="75" t="s">
        <v>76</v>
      </c>
      <c r="B29" s="59" t="s">
        <v>87</v>
      </c>
      <c r="C29" s="76" t="n">
        <v>0.01</v>
      </c>
      <c r="D29" s="61" t="n">
        <f aca="false">D$13*C29</f>
        <v>18.6462</v>
      </c>
      <c r="E29" s="59" t="s">
        <v>88</v>
      </c>
    </row>
    <row r="30" customFormat="false" ht="14.25" hidden="false" customHeight="false" outlineLevel="0" collapsed="false">
      <c r="A30" s="75" t="s">
        <v>89</v>
      </c>
      <c r="B30" s="59" t="s">
        <v>90</v>
      </c>
      <c r="C30" s="76" t="n">
        <v>0.025</v>
      </c>
      <c r="D30" s="61" t="n">
        <f aca="false">D$13*C30</f>
        <v>46.6155</v>
      </c>
      <c r="E30" s="59" t="s">
        <v>91</v>
      </c>
    </row>
    <row r="31" customFormat="false" ht="14.25" hidden="false" customHeight="false" outlineLevel="0" collapsed="false">
      <c r="A31" s="75" t="s">
        <v>92</v>
      </c>
      <c r="B31" s="59" t="s">
        <v>93</v>
      </c>
      <c r="C31" s="76" t="n">
        <v>0.002</v>
      </c>
      <c r="D31" s="61" t="n">
        <f aca="false">D$13*C31</f>
        <v>3.72924</v>
      </c>
      <c r="E31" s="59" t="s">
        <v>94</v>
      </c>
    </row>
    <row r="32" customFormat="false" ht="14.25" hidden="false" customHeight="false" outlineLevel="0" collapsed="false">
      <c r="A32" s="75" t="s">
        <v>95</v>
      </c>
      <c r="B32" s="59" t="s">
        <v>96</v>
      </c>
      <c r="C32" s="76" t="n">
        <v>0.006</v>
      </c>
      <c r="D32" s="61" t="n">
        <f aca="false">D$13*C32</f>
        <v>11.18772</v>
      </c>
      <c r="E32" s="59" t="s">
        <v>97</v>
      </c>
    </row>
    <row r="33" customFormat="false" ht="14.25" hidden="false" customHeight="false" outlineLevel="0" collapsed="false">
      <c r="A33" s="80" t="s">
        <v>98</v>
      </c>
      <c r="B33" s="81" t="s">
        <v>99</v>
      </c>
      <c r="C33" s="82" t="n">
        <v>0</v>
      </c>
      <c r="D33" s="83" t="n">
        <f aca="false">D$13*C33</f>
        <v>0</v>
      </c>
      <c r="E33" s="81" t="s">
        <v>100</v>
      </c>
    </row>
    <row r="34" customFormat="false" ht="14.25" hidden="false" customHeight="false" outlineLevel="0" collapsed="false">
      <c r="A34" s="75"/>
      <c r="B34" s="72" t="s">
        <v>101</v>
      </c>
      <c r="C34" s="73" t="n">
        <f aca="false">SUM(C26:C33)</f>
        <v>0.348</v>
      </c>
      <c r="D34" s="74" t="n">
        <f aca="false">SUM(D26:D33)</f>
        <v>648.88776</v>
      </c>
      <c r="E34" s="59"/>
    </row>
    <row r="35" customFormat="false" ht="14.25" hidden="false" customHeight="false" outlineLevel="0" collapsed="false">
      <c r="A35" s="38"/>
      <c r="B35" s="39"/>
      <c r="C35" s="38"/>
      <c r="D35" s="40"/>
      <c r="E35" s="39"/>
    </row>
    <row r="36" customFormat="false" ht="14.25" hidden="false" customHeight="false" outlineLevel="0" collapsed="false">
      <c r="A36" s="66"/>
      <c r="B36" s="67" t="s">
        <v>102</v>
      </c>
      <c r="C36" s="68"/>
      <c r="D36" s="69"/>
      <c r="E36" s="70"/>
    </row>
    <row r="37" customFormat="false" ht="14.25" hidden="false" customHeight="false" outlineLevel="0" collapsed="false">
      <c r="A37" s="71"/>
      <c r="B37" s="72"/>
      <c r="C37" s="73" t="s">
        <v>69</v>
      </c>
      <c r="D37" s="74" t="s">
        <v>57</v>
      </c>
      <c r="E37" s="72" t="s">
        <v>58</v>
      </c>
    </row>
    <row r="38" customFormat="false" ht="14.25" hidden="false" customHeight="false" outlineLevel="0" collapsed="false">
      <c r="A38" s="75" t="s">
        <v>60</v>
      </c>
      <c r="B38" s="59" t="s">
        <v>103</v>
      </c>
      <c r="C38" s="76" t="n">
        <v>0.0833</v>
      </c>
      <c r="D38" s="61" t="n">
        <f aca="false">D$13*C38</f>
        <v>155.322846</v>
      </c>
      <c r="E38" s="59" t="s">
        <v>104</v>
      </c>
    </row>
    <row r="39" customFormat="false" ht="14.25" hidden="false" customHeight="false" outlineLevel="0" collapsed="false">
      <c r="A39" s="75" t="s">
        <v>63</v>
      </c>
      <c r="B39" s="87" t="s">
        <v>105</v>
      </c>
      <c r="C39" s="88" t="n">
        <v>0.0833</v>
      </c>
      <c r="D39" s="61" t="n">
        <f aca="false">D$13*C39</f>
        <v>155.322846</v>
      </c>
      <c r="E39" s="89" t="s">
        <v>106</v>
      </c>
    </row>
    <row r="40" customFormat="false" ht="14.25" hidden="false" customHeight="false" outlineLevel="0" collapsed="false">
      <c r="A40" s="75" t="s">
        <v>74</v>
      </c>
      <c r="B40" s="59" t="s">
        <v>107</v>
      </c>
      <c r="C40" s="76" t="n">
        <v>0.0278</v>
      </c>
      <c r="D40" s="61" t="n">
        <f aca="false">D$13*C40</f>
        <v>51.836436</v>
      </c>
      <c r="E40" s="59" t="s">
        <v>108</v>
      </c>
    </row>
    <row r="41" customFormat="false" ht="14.25" hidden="false" customHeight="false" outlineLevel="0" collapsed="false">
      <c r="A41" s="90"/>
      <c r="B41" s="91" t="s">
        <v>109</v>
      </c>
      <c r="C41" s="92" t="n">
        <f aca="false">SUM(C38:C40)</f>
        <v>0.1944</v>
      </c>
      <c r="D41" s="93" t="n">
        <f aca="false">SUM(D38:D40)</f>
        <v>362.482128</v>
      </c>
      <c r="E41" s="51"/>
    </row>
    <row r="42" customFormat="false" ht="14.25" hidden="false" customHeight="false" outlineLevel="0" collapsed="false">
      <c r="A42" s="94"/>
      <c r="B42" s="51"/>
      <c r="C42" s="95"/>
      <c r="D42" s="53"/>
      <c r="E42" s="96" t="s">
        <v>110</v>
      </c>
    </row>
    <row r="43" customFormat="false" ht="14.25" hidden="false" customHeight="false" outlineLevel="0" collapsed="false">
      <c r="A43" s="97" t="s">
        <v>74</v>
      </c>
      <c r="B43" s="98" t="s">
        <v>111</v>
      </c>
      <c r="C43" s="99" t="n">
        <f aca="false">C41*C34</f>
        <v>0.0676512</v>
      </c>
      <c r="D43" s="100" t="n">
        <f aca="false">D$13*C43</f>
        <v>126.143780544</v>
      </c>
      <c r="E43" s="101" t="s">
        <v>112</v>
      </c>
    </row>
    <row r="44" customFormat="false" ht="14.25" hidden="false" customHeight="false" outlineLevel="0" collapsed="false">
      <c r="A44" s="78"/>
      <c r="B44" s="221" t="s">
        <v>113</v>
      </c>
      <c r="C44" s="222" t="n">
        <f aca="false">SUM(C41:C43)</f>
        <v>0.2620512</v>
      </c>
      <c r="D44" s="223" t="n">
        <f aca="false">SUM(D41:D43)</f>
        <v>488.625908544</v>
      </c>
      <c r="E44" s="59"/>
    </row>
    <row r="45" customFormat="false" ht="14.25" hidden="false" customHeight="false" outlineLevel="0" collapsed="false">
      <c r="A45" s="232"/>
      <c r="B45" s="233"/>
      <c r="C45" s="234"/>
      <c r="D45" s="235"/>
      <c r="E45" s="233"/>
    </row>
    <row r="46" customFormat="false" ht="14.25" hidden="false" customHeight="false" outlineLevel="0" collapsed="false">
      <c r="A46" s="107"/>
      <c r="B46" s="108" t="s">
        <v>114</v>
      </c>
      <c r="C46" s="109"/>
      <c r="D46" s="110"/>
      <c r="E46" s="111"/>
    </row>
    <row r="47" customFormat="false" ht="14.25" hidden="false" customHeight="false" outlineLevel="0" collapsed="false">
      <c r="A47" s="112"/>
      <c r="B47" s="113"/>
      <c r="C47" s="114" t="s">
        <v>69</v>
      </c>
      <c r="D47" s="115" t="s">
        <v>57</v>
      </c>
      <c r="E47" s="113" t="s">
        <v>58</v>
      </c>
    </row>
    <row r="48" customFormat="false" ht="14.25" hidden="false" customHeight="false" outlineLevel="0" collapsed="false">
      <c r="A48" s="116" t="s">
        <v>60</v>
      </c>
      <c r="B48" s="117" t="s">
        <v>115</v>
      </c>
      <c r="C48" s="118" t="n">
        <v>0</v>
      </c>
      <c r="D48" s="119" t="n">
        <f aca="false">D$13*C48</f>
        <v>0</v>
      </c>
      <c r="E48" s="117" t="s">
        <v>116</v>
      </c>
    </row>
    <row r="49" customFormat="false" ht="14.25" hidden="false" customHeight="false" outlineLevel="0" collapsed="false">
      <c r="A49" s="120"/>
      <c r="B49" s="121"/>
      <c r="C49" s="122"/>
      <c r="D49" s="123"/>
      <c r="E49" s="121" t="s">
        <v>117</v>
      </c>
    </row>
    <row r="50" customFormat="false" ht="14.25" hidden="false" customHeight="false" outlineLevel="0" collapsed="false">
      <c r="A50" s="124"/>
      <c r="B50" s="98"/>
      <c r="C50" s="99"/>
      <c r="D50" s="100"/>
      <c r="E50" s="98" t="s">
        <v>118</v>
      </c>
    </row>
    <row r="51" customFormat="false" ht="14.25" hidden="false" customHeight="false" outlineLevel="0" collapsed="false">
      <c r="A51" s="125"/>
      <c r="B51" s="126" t="s">
        <v>109</v>
      </c>
      <c r="C51" s="127" t="n">
        <f aca="false">SUM(C48:C50)</f>
        <v>0</v>
      </c>
      <c r="D51" s="128" t="n">
        <f aca="false">SUM(D48:D50)</f>
        <v>0</v>
      </c>
      <c r="E51" s="121"/>
    </row>
    <row r="52" customFormat="false" ht="14.25" hidden="false" customHeight="false" outlineLevel="0" collapsed="false">
      <c r="A52" s="129"/>
      <c r="B52" s="130"/>
      <c r="C52" s="118"/>
      <c r="D52" s="119"/>
      <c r="E52" s="131" t="s">
        <v>110</v>
      </c>
    </row>
    <row r="53" customFormat="false" ht="14.25" hidden="false" customHeight="false" outlineLevel="0" collapsed="false">
      <c r="A53" s="97" t="s">
        <v>63</v>
      </c>
      <c r="B53" s="132" t="s">
        <v>111</v>
      </c>
      <c r="C53" s="99" t="n">
        <f aca="false">C51*C34</f>
        <v>0</v>
      </c>
      <c r="D53" s="100" t="n">
        <f aca="false">D$13*C53</f>
        <v>0</v>
      </c>
      <c r="E53" s="101"/>
    </row>
    <row r="54" customFormat="false" ht="14.25" hidden="false" customHeight="false" outlineLevel="0" collapsed="false">
      <c r="A54" s="133"/>
      <c r="B54" s="103" t="s">
        <v>119</v>
      </c>
      <c r="C54" s="104" t="n">
        <f aca="false">SUM(C51:C53)</f>
        <v>0</v>
      </c>
      <c r="D54" s="105" t="n">
        <f aca="false">SUM(D51:D53)</f>
        <v>0</v>
      </c>
      <c r="E54" s="81"/>
    </row>
    <row r="55" customFormat="false" ht="14.25" hidden="false" customHeight="false" outlineLevel="0" collapsed="false">
      <c r="A55" s="199"/>
      <c r="B55" s="219"/>
      <c r="C55" s="199"/>
      <c r="D55" s="220"/>
      <c r="E55" s="219"/>
    </row>
    <row r="56" customFormat="false" ht="14.25" hidden="false" customHeight="false" outlineLevel="0" collapsed="false">
      <c r="A56" s="107"/>
      <c r="B56" s="108" t="s">
        <v>120</v>
      </c>
      <c r="C56" s="109"/>
      <c r="D56" s="110"/>
      <c r="E56" s="111"/>
    </row>
    <row r="57" customFormat="false" ht="14.25" hidden="false" customHeight="false" outlineLevel="0" collapsed="false">
      <c r="A57" s="107"/>
      <c r="B57" s="113"/>
      <c r="C57" s="134" t="s">
        <v>69</v>
      </c>
      <c r="D57" s="135" t="s">
        <v>57</v>
      </c>
      <c r="E57" s="136" t="s">
        <v>58</v>
      </c>
    </row>
    <row r="58" customFormat="false" ht="14.25" hidden="false" customHeight="false" outlineLevel="0" collapsed="false">
      <c r="A58" s="129"/>
      <c r="B58" s="117"/>
      <c r="C58" s="116"/>
      <c r="D58" s="137"/>
      <c r="E58" s="138" t="s">
        <v>121</v>
      </c>
    </row>
    <row r="59" customFormat="false" ht="14.25" hidden="false" customHeight="false" outlineLevel="0" collapsed="false">
      <c r="A59" s="139" t="s">
        <v>60</v>
      </c>
      <c r="B59" s="121" t="s">
        <v>122</v>
      </c>
      <c r="C59" s="122" t="n">
        <f aca="false">5%*8.33%</f>
        <v>0.004165</v>
      </c>
      <c r="D59" s="140" t="n">
        <f aca="false">D$13*C59</f>
        <v>7.7661423</v>
      </c>
      <c r="E59" s="138" t="s">
        <v>123</v>
      </c>
    </row>
    <row r="60" customFormat="false" ht="14.25" hidden="false" customHeight="false" outlineLevel="0" collapsed="false">
      <c r="A60" s="97"/>
      <c r="B60" s="98"/>
      <c r="C60" s="99"/>
      <c r="D60" s="141"/>
      <c r="E60" s="101" t="s">
        <v>124</v>
      </c>
    </row>
    <row r="61" customFormat="false" ht="14.25" hidden="false" customHeight="false" outlineLevel="0" collapsed="false">
      <c r="A61" s="120"/>
      <c r="B61" s="121"/>
      <c r="C61" s="122"/>
      <c r="D61" s="123"/>
      <c r="E61" s="131" t="s">
        <v>125</v>
      </c>
    </row>
    <row r="62" customFormat="false" ht="14.25" hidden="false" customHeight="false" outlineLevel="0" collapsed="false">
      <c r="A62" s="124" t="s">
        <v>63</v>
      </c>
      <c r="B62" s="98" t="s">
        <v>126</v>
      </c>
      <c r="C62" s="99" t="n">
        <f aca="false">C59*8%</f>
        <v>0.0003332</v>
      </c>
      <c r="D62" s="100" t="n">
        <f aca="false">D$13*C62</f>
        <v>0.621291384</v>
      </c>
      <c r="E62" s="101" t="s">
        <v>127</v>
      </c>
    </row>
    <row r="63" customFormat="false" ht="14.25" hidden="false" customHeight="false" outlineLevel="0" collapsed="false">
      <c r="A63" s="116"/>
      <c r="B63" s="117" t="s">
        <v>128</v>
      </c>
      <c r="C63" s="118"/>
      <c r="D63" s="119"/>
      <c r="E63" s="117" t="s">
        <v>129</v>
      </c>
    </row>
    <row r="64" customFormat="false" ht="14.25" hidden="false" customHeight="false" outlineLevel="0" collapsed="false">
      <c r="A64" s="124" t="s">
        <v>74</v>
      </c>
      <c r="B64" s="98" t="s">
        <v>130</v>
      </c>
      <c r="C64" s="99" t="n">
        <v>0</v>
      </c>
      <c r="D64" s="100" t="n">
        <f aca="false">D$13*C64</f>
        <v>0</v>
      </c>
      <c r="E64" s="98"/>
    </row>
    <row r="65" customFormat="false" ht="14.25" hidden="false" customHeight="false" outlineLevel="0" collapsed="false">
      <c r="A65" s="116"/>
      <c r="B65" s="117"/>
      <c r="C65" s="142"/>
      <c r="D65" s="119"/>
      <c r="E65" s="131" t="s">
        <v>131</v>
      </c>
    </row>
    <row r="66" customFormat="false" ht="14.25" hidden="false" customHeight="false" outlineLevel="0" collapsed="false">
      <c r="A66" s="120" t="s">
        <v>76</v>
      </c>
      <c r="B66" s="121" t="s">
        <v>132</v>
      </c>
      <c r="C66" s="143" t="n">
        <f aca="false">(7/30)/12</f>
        <v>0.0194444444444444</v>
      </c>
      <c r="D66" s="123" t="n">
        <f aca="false">D$13*C66</f>
        <v>36.2565</v>
      </c>
      <c r="E66" s="138" t="s">
        <v>133</v>
      </c>
    </row>
    <row r="67" customFormat="false" ht="14.25" hidden="false" customHeight="false" outlineLevel="0" collapsed="false">
      <c r="A67" s="124"/>
      <c r="B67" s="121"/>
      <c r="C67" s="144"/>
      <c r="D67" s="100"/>
      <c r="E67" s="138" t="s">
        <v>134</v>
      </c>
    </row>
    <row r="68" customFormat="false" ht="14.25" hidden="false" customHeight="false" outlineLevel="0" collapsed="false">
      <c r="A68" s="139" t="s">
        <v>89</v>
      </c>
      <c r="B68" s="117" t="s">
        <v>111</v>
      </c>
      <c r="C68" s="145" t="n">
        <f aca="false">C66*C34</f>
        <v>0.00676666666666667</v>
      </c>
      <c r="D68" s="123" t="n">
        <f aca="false">D$13*C68</f>
        <v>12.617262</v>
      </c>
      <c r="E68" s="117" t="s">
        <v>135</v>
      </c>
    </row>
    <row r="69" customFormat="false" ht="14.25" hidden="false" customHeight="false" outlineLevel="0" collapsed="false">
      <c r="A69" s="139"/>
      <c r="B69" s="98"/>
      <c r="C69" s="145"/>
      <c r="D69" s="146"/>
      <c r="E69" s="98" t="s">
        <v>136</v>
      </c>
    </row>
    <row r="70" customFormat="false" ht="14.25" hidden="false" customHeight="false" outlineLevel="0" collapsed="false">
      <c r="A70" s="116"/>
      <c r="B70" s="117" t="s">
        <v>128</v>
      </c>
      <c r="C70" s="118"/>
      <c r="D70" s="119"/>
      <c r="E70" s="121" t="s">
        <v>129</v>
      </c>
    </row>
    <row r="71" customFormat="false" ht="14.25" hidden="false" customHeight="false" outlineLevel="0" collapsed="false">
      <c r="A71" s="124" t="s">
        <v>92</v>
      </c>
      <c r="B71" s="98" t="s">
        <v>137</v>
      </c>
      <c r="C71" s="99" t="n">
        <v>0</v>
      </c>
      <c r="D71" s="100" t="n">
        <f aca="false">D$13*C71</f>
        <v>0</v>
      </c>
      <c r="E71" s="98"/>
    </row>
    <row r="72" customFormat="false" ht="14.25" hidden="false" customHeight="false" outlineLevel="0" collapsed="false">
      <c r="A72" s="147"/>
      <c r="B72" s="84" t="s">
        <v>138</v>
      </c>
      <c r="C72" s="85" t="n">
        <f aca="false">SUM(C59:C71)</f>
        <v>0.0307093111111111</v>
      </c>
      <c r="D72" s="86" t="n">
        <f aca="false">SUM(D59:D71)</f>
        <v>57.261195684</v>
      </c>
      <c r="E72" s="81"/>
    </row>
    <row r="73" customFormat="false" ht="14.25" hidden="false" customHeight="false" outlineLevel="0" collapsed="false">
      <c r="A73" s="232"/>
      <c r="B73" s="233"/>
      <c r="C73" s="234"/>
      <c r="D73" s="235"/>
      <c r="E73" s="233"/>
    </row>
    <row r="74" customFormat="false" ht="14.25" hidden="false" customHeight="false" outlineLevel="0" collapsed="false">
      <c r="A74" s="107"/>
      <c r="B74" s="108" t="s">
        <v>139</v>
      </c>
      <c r="C74" s="109"/>
      <c r="D74" s="110"/>
      <c r="E74" s="111"/>
    </row>
    <row r="75" customFormat="false" ht="14.25" hidden="false" customHeight="false" outlineLevel="0" collapsed="false">
      <c r="A75" s="148"/>
      <c r="B75" s="149"/>
      <c r="C75" s="150" t="s">
        <v>69</v>
      </c>
      <c r="D75" s="135" t="s">
        <v>57</v>
      </c>
      <c r="E75" s="149" t="s">
        <v>58</v>
      </c>
    </row>
    <row r="76" customFormat="false" ht="14.25" hidden="false" customHeight="false" outlineLevel="0" collapsed="false">
      <c r="A76" s="120"/>
      <c r="B76" s="121"/>
      <c r="C76" s="122"/>
      <c r="D76" s="123"/>
      <c r="E76" s="131" t="s">
        <v>125</v>
      </c>
    </row>
    <row r="77" customFormat="false" ht="14.25" hidden="false" customHeight="false" outlineLevel="0" collapsed="false">
      <c r="A77" s="120" t="s">
        <v>60</v>
      </c>
      <c r="B77" s="121" t="s">
        <v>141</v>
      </c>
      <c r="C77" s="122" t="n">
        <f aca="false">(5/30)/12</f>
        <v>0.0138888888888889</v>
      </c>
      <c r="D77" s="123" t="n">
        <f aca="false">D$13*C77</f>
        <v>25.8975</v>
      </c>
      <c r="E77" s="138" t="s">
        <v>142</v>
      </c>
    </row>
    <row r="78" customFormat="false" ht="14.25" hidden="false" customHeight="false" outlineLevel="0" collapsed="false">
      <c r="A78" s="129"/>
      <c r="B78" s="117"/>
      <c r="C78" s="151"/>
      <c r="D78" s="119"/>
      <c r="E78" s="117" t="s">
        <v>143</v>
      </c>
    </row>
    <row r="79" customFormat="false" ht="14.25" hidden="false" customHeight="false" outlineLevel="0" collapsed="false">
      <c r="A79" s="139" t="s">
        <v>63</v>
      </c>
      <c r="B79" s="121" t="s">
        <v>144</v>
      </c>
      <c r="C79" s="145" t="n">
        <v>0</v>
      </c>
      <c r="D79" s="123" t="n">
        <f aca="false">D$13*C79</f>
        <v>0</v>
      </c>
      <c r="E79" s="121" t="s">
        <v>145</v>
      </c>
    </row>
    <row r="80" customFormat="false" ht="14.25" hidden="false" customHeight="false" outlineLevel="0" collapsed="false">
      <c r="A80" s="97"/>
      <c r="B80" s="98"/>
      <c r="C80" s="152"/>
      <c r="D80" s="100"/>
      <c r="E80" s="98" t="s">
        <v>146</v>
      </c>
    </row>
    <row r="81" customFormat="false" ht="14.25" hidden="false" customHeight="false" outlineLevel="0" collapsed="false">
      <c r="A81" s="120"/>
      <c r="B81" s="121"/>
      <c r="C81" s="143"/>
      <c r="D81" s="123"/>
      <c r="E81" s="153" t="s">
        <v>147</v>
      </c>
    </row>
    <row r="82" customFormat="false" ht="14.25" hidden="false" customHeight="false" outlineLevel="0" collapsed="false">
      <c r="A82" s="120" t="s">
        <v>74</v>
      </c>
      <c r="B82" s="121" t="s">
        <v>148</v>
      </c>
      <c r="C82" s="143" t="n">
        <f aca="false">(3/30)/12</f>
        <v>0.00833333333333333</v>
      </c>
      <c r="D82" s="123" t="n">
        <f aca="false">D$13*C82</f>
        <v>15.5385</v>
      </c>
      <c r="E82" s="138" t="s">
        <v>149</v>
      </c>
    </row>
    <row r="83" customFormat="false" ht="14.25" hidden="false" customHeight="false" outlineLevel="0" collapsed="false">
      <c r="A83" s="124"/>
      <c r="B83" s="121"/>
      <c r="C83" s="144"/>
      <c r="D83" s="100"/>
      <c r="E83" s="138" t="s">
        <v>150</v>
      </c>
    </row>
    <row r="84" customFormat="false" ht="14.25" hidden="false" customHeight="false" outlineLevel="0" collapsed="false">
      <c r="A84" s="139" t="s">
        <v>76</v>
      </c>
      <c r="B84" s="117" t="s">
        <v>151</v>
      </c>
      <c r="C84" s="145" t="n">
        <f aca="false">(15/30)/12*0.1</f>
        <v>0.00416666666666667</v>
      </c>
      <c r="D84" s="123" t="n">
        <f aca="false">D$13*C84</f>
        <v>7.76925</v>
      </c>
      <c r="E84" s="117" t="s">
        <v>152</v>
      </c>
    </row>
    <row r="85" customFormat="false" ht="14.25" hidden="false" customHeight="false" outlineLevel="0" collapsed="false">
      <c r="A85" s="139"/>
      <c r="B85" s="98"/>
      <c r="C85" s="145"/>
      <c r="D85" s="146"/>
      <c r="E85" s="98" t="s">
        <v>153</v>
      </c>
    </row>
    <row r="86" customFormat="false" ht="14.25" hidden="false" customHeight="false" outlineLevel="0" collapsed="false">
      <c r="A86" s="147"/>
      <c r="B86" s="84" t="s">
        <v>154</v>
      </c>
      <c r="C86" s="85" t="n">
        <f aca="false">SUM(C76:C85)</f>
        <v>0.0263888888888889</v>
      </c>
      <c r="D86" s="86" t="n">
        <f aca="false">SUM(D76:D85)</f>
        <v>49.20525</v>
      </c>
      <c r="E86" s="81"/>
    </row>
    <row r="87" customFormat="false" ht="14.25" hidden="false" customHeight="false" outlineLevel="0" collapsed="false">
      <c r="A87" s="80" t="s">
        <v>89</v>
      </c>
      <c r="B87" s="81" t="s">
        <v>155</v>
      </c>
      <c r="C87" s="118" t="n">
        <f aca="false">C86*C34</f>
        <v>0.00918333333333333</v>
      </c>
      <c r="D87" s="123" t="n">
        <f aca="false">D$13*C87</f>
        <v>17.123427</v>
      </c>
      <c r="E87" s="117" t="s">
        <v>156</v>
      </c>
    </row>
    <row r="88" customFormat="false" ht="14.25" hidden="false" customHeight="false" outlineLevel="0" collapsed="false">
      <c r="A88" s="154"/>
      <c r="B88" s="155" t="s">
        <v>157</v>
      </c>
      <c r="C88" s="154"/>
      <c r="D88" s="156" t="n">
        <f aca="false">SUM(D86:D87)</f>
        <v>66.328677</v>
      </c>
      <c r="E88" s="98" t="s">
        <v>158</v>
      </c>
    </row>
    <row r="89" customFormat="false" ht="14.25" hidden="false" customHeight="false" outlineLevel="0" collapsed="false">
      <c r="A89" s="232"/>
      <c r="B89" s="236"/>
      <c r="C89" s="232"/>
      <c r="D89" s="237"/>
      <c r="E89" s="233"/>
    </row>
    <row r="90" customFormat="false" ht="14.25" hidden="false" customHeight="false" outlineLevel="0" collapsed="false">
      <c r="A90" s="188"/>
      <c r="B90" s="226" t="s">
        <v>159</v>
      </c>
      <c r="C90" s="238"/>
      <c r="D90" s="227" t="n">
        <f aca="false">D88+D72+D54+D44+D34+D22+D13</f>
        <v>3863.66576979943</v>
      </c>
      <c r="E90" s="189"/>
    </row>
    <row r="91" customFormat="false" ht="14.25" hidden="false" customHeight="false" outlineLevel="0" collapsed="false">
      <c r="A91" s="232"/>
      <c r="B91" s="236"/>
      <c r="C91" s="239"/>
      <c r="D91" s="237"/>
      <c r="E91" s="233"/>
    </row>
    <row r="92" customFormat="false" ht="15" hidden="false" customHeight="false" outlineLevel="0" collapsed="false">
      <c r="A92" s="232"/>
      <c r="B92" s="226" t="s">
        <v>160</v>
      </c>
      <c r="C92" s="238"/>
      <c r="D92" s="240" t="s">
        <v>226</v>
      </c>
      <c r="E92" s="241" t="n">
        <f aca="false">D90*D92</f>
        <v>7727.33153959886</v>
      </c>
    </row>
    <row r="93" customFormat="false" ht="14.25" hidden="false" customHeight="false" outlineLevel="0" collapsed="false">
      <c r="A93" s="199"/>
      <c r="B93" s="219"/>
      <c r="C93" s="199"/>
      <c r="D93" s="220"/>
      <c r="E93" s="219"/>
    </row>
    <row r="94" customFormat="false" ht="14.25" hidden="false" customHeight="false" outlineLevel="0" collapsed="false">
      <c r="A94" s="107"/>
      <c r="B94" s="108" t="s">
        <v>162</v>
      </c>
      <c r="C94" s="109"/>
      <c r="D94" s="110"/>
      <c r="E94" s="111"/>
    </row>
    <row r="95" customFormat="false" ht="14.25" hidden="false" customHeight="false" outlineLevel="0" collapsed="false">
      <c r="A95" s="167"/>
      <c r="B95" s="136"/>
      <c r="C95" s="168" t="s">
        <v>69</v>
      </c>
      <c r="D95" s="169" t="s">
        <v>57</v>
      </c>
      <c r="E95" s="149" t="s">
        <v>58</v>
      </c>
    </row>
    <row r="96" customFormat="false" ht="14.25" hidden="false" customHeight="false" outlineLevel="0" collapsed="false">
      <c r="A96" s="124" t="s">
        <v>60</v>
      </c>
      <c r="B96" s="98" t="s">
        <v>163</v>
      </c>
      <c r="C96" s="99" t="n">
        <v>0.13</v>
      </c>
      <c r="D96" s="100" t="n">
        <f aca="false">E92*C96</f>
        <v>1004.55310014785</v>
      </c>
      <c r="E96" s="117" t="s">
        <v>229</v>
      </c>
    </row>
    <row r="97" customFormat="false" ht="14.25" hidden="false" customHeight="false" outlineLevel="0" collapsed="false">
      <c r="A97" s="80" t="s">
        <v>63</v>
      </c>
      <c r="B97" s="98" t="s">
        <v>165</v>
      </c>
      <c r="C97" s="99" t="n">
        <v>0.1</v>
      </c>
      <c r="D97" s="83" t="n">
        <f aca="false">(E92)*C97</f>
        <v>772.733153959886</v>
      </c>
      <c r="E97" s="171" t="s">
        <v>166</v>
      </c>
    </row>
    <row r="98" customFormat="false" ht="14.25" hidden="false" customHeight="false" outlineLevel="0" collapsed="false">
      <c r="A98" s="116"/>
      <c r="B98" s="113" t="s">
        <v>167</v>
      </c>
      <c r="C98" s="122"/>
      <c r="D98" s="115" t="n">
        <f aca="false">SUM(D96:D97)</f>
        <v>1777.28625410774</v>
      </c>
      <c r="E98" s="293"/>
    </row>
    <row r="99" customFormat="false" ht="14.25" hidden="false" customHeight="false" outlineLevel="0" collapsed="false">
      <c r="A99" s="102" t="s">
        <v>168</v>
      </c>
      <c r="B99" s="243" t="s">
        <v>206</v>
      </c>
      <c r="C99" s="173"/>
      <c r="D99" s="174"/>
      <c r="E99" s="175"/>
    </row>
    <row r="100" customFormat="false" ht="14.25" hidden="false" customHeight="false" outlineLevel="0" collapsed="false">
      <c r="A100" s="244"/>
      <c r="B100" s="245"/>
      <c r="C100" s="246"/>
      <c r="D100" s="247"/>
      <c r="E100" s="248"/>
    </row>
    <row r="101" customFormat="false" ht="14.25" hidden="false" customHeight="false" outlineLevel="0" collapsed="false">
      <c r="A101" s="178"/>
      <c r="B101" s="179" t="s">
        <v>170</v>
      </c>
      <c r="C101" s="180"/>
      <c r="D101" s="169" t="n">
        <f aca="false">E92+D98</f>
        <v>9504.61779370659</v>
      </c>
      <c r="E101" s="181"/>
    </row>
    <row r="102" customFormat="false" ht="14.25" hidden="false" customHeight="false" outlineLevel="0" collapsed="false">
      <c r="A102" s="232"/>
      <c r="B102" s="233"/>
      <c r="C102" s="234"/>
      <c r="D102" s="235"/>
      <c r="E102" s="253"/>
    </row>
    <row r="103" customFormat="false" ht="14.25" hidden="false" customHeight="false" outlineLevel="0" collapsed="false">
      <c r="A103" s="254"/>
      <c r="B103" s="255" t="s">
        <v>171</v>
      </c>
      <c r="C103" s="256"/>
      <c r="D103" s="257"/>
      <c r="E103" s="258"/>
    </row>
    <row r="104" customFormat="false" ht="14.25" hidden="false" customHeight="false" outlineLevel="0" collapsed="false">
      <c r="A104" s="200"/>
      <c r="B104" s="259"/>
      <c r="C104" s="260" t="s">
        <v>69</v>
      </c>
      <c r="D104" s="261" t="s">
        <v>57</v>
      </c>
      <c r="E104" s="202" t="s">
        <v>58</v>
      </c>
    </row>
    <row r="105" customFormat="false" ht="14.25" hidden="false" customHeight="false" outlineLevel="0" collapsed="false">
      <c r="A105" s="262" t="s">
        <v>74</v>
      </c>
      <c r="B105" s="263" t="s">
        <v>172</v>
      </c>
      <c r="C105" s="264"/>
      <c r="D105" s="191"/>
      <c r="E105" s="265" t="s">
        <v>173</v>
      </c>
    </row>
    <row r="106" customFormat="false" ht="13.8" hidden="false" customHeight="false" outlineLevel="0" collapsed="false">
      <c r="A106" s="80"/>
      <c r="B106" s="81" t="s">
        <v>174</v>
      </c>
      <c r="C106" s="82" t="n">
        <v>0.0165</v>
      </c>
      <c r="D106" s="83" t="n">
        <f aca="false">$D$101*C106</f>
        <v>156.826193596159</v>
      </c>
      <c r="E106" s="187" t="s">
        <v>175</v>
      </c>
    </row>
    <row r="107" customFormat="false" ht="13.8" hidden="false" customHeight="false" outlineLevel="0" collapsed="false">
      <c r="A107" s="80"/>
      <c r="B107" s="81" t="s">
        <v>176</v>
      </c>
      <c r="C107" s="82" t="n">
        <v>0.076</v>
      </c>
      <c r="D107" s="83" t="n">
        <f aca="false">$D$101*C107</f>
        <v>722.350952321701</v>
      </c>
      <c r="E107" s="187" t="s">
        <v>175</v>
      </c>
    </row>
    <row r="108" customFormat="false" ht="13.8" hidden="false" customHeight="false" outlineLevel="0" collapsed="false">
      <c r="A108" s="80"/>
      <c r="B108" s="81"/>
      <c r="C108" s="82"/>
      <c r="D108" s="83"/>
      <c r="E108" s="266"/>
    </row>
    <row r="109" customFormat="false" ht="13.8" hidden="false" customHeight="false" outlineLevel="0" collapsed="false">
      <c r="A109" s="80"/>
      <c r="B109" s="81"/>
      <c r="C109" s="82"/>
      <c r="D109" s="83"/>
      <c r="E109" s="121"/>
    </row>
    <row r="110" customFormat="false" ht="13.8" hidden="false" customHeight="false" outlineLevel="0" collapsed="false">
      <c r="A110" s="188"/>
      <c r="B110" s="189" t="s">
        <v>177</v>
      </c>
      <c r="C110" s="190" t="n">
        <v>0.03</v>
      </c>
      <c r="D110" s="191" t="n">
        <f aca="false">$D$101*C110</f>
        <v>285.138533811198</v>
      </c>
      <c r="E110" s="192" t="s">
        <v>178</v>
      </c>
    </row>
    <row r="111" customFormat="false" ht="14.25" hidden="false" customHeight="false" outlineLevel="0" collapsed="false">
      <c r="A111" s="80"/>
      <c r="B111" s="81"/>
      <c r="C111" s="82"/>
      <c r="D111" s="83"/>
      <c r="E111" s="121"/>
    </row>
    <row r="112" customFormat="false" ht="14.25" hidden="false" customHeight="false" outlineLevel="0" collapsed="false">
      <c r="A112" s="147"/>
      <c r="B112" s="84" t="s">
        <v>154</v>
      </c>
      <c r="C112" s="85" t="n">
        <f aca="false">SUM(C106:C111)</f>
        <v>0.1225</v>
      </c>
      <c r="D112" s="86" t="n">
        <f aca="false">SUM(D106:D111)</f>
        <v>1164.31567972906</v>
      </c>
      <c r="E112" s="98"/>
    </row>
    <row r="113" customFormat="false" ht="14.25" hidden="false" customHeight="false" outlineLevel="0" collapsed="false">
      <c r="A113" s="80"/>
      <c r="B113" s="81"/>
      <c r="C113" s="118"/>
      <c r="D113" s="123"/>
      <c r="E113" s="81"/>
    </row>
    <row r="114" customFormat="false" ht="14.25" hidden="false" customHeight="false" outlineLevel="0" collapsed="false">
      <c r="A114" s="80"/>
      <c r="B114" s="84" t="s">
        <v>179</v>
      </c>
      <c r="C114" s="80"/>
      <c r="D114" s="86" t="n">
        <f aca="false">D112+D101</f>
        <v>10668.9334734357</v>
      </c>
      <c r="E114" s="81"/>
    </row>
    <row r="115" customFormat="false" ht="14.25" hidden="false" customHeight="false" outlineLevel="0" collapsed="false">
      <c r="A115" s="188"/>
      <c r="B115" s="226"/>
      <c r="C115" s="188"/>
      <c r="D115" s="227"/>
      <c r="E115" s="189"/>
    </row>
    <row r="116" customFormat="false" ht="14.25" hidden="false" customHeight="false" outlineLevel="0" collapsed="false">
      <c r="A116" s="188"/>
      <c r="B116" s="226"/>
      <c r="C116" s="188"/>
      <c r="D116" s="227"/>
      <c r="E116" s="189"/>
    </row>
    <row r="117" customFormat="false" ht="14.25" hidden="false" customHeight="false" outlineLevel="0" collapsed="false">
      <c r="A117" s="188"/>
      <c r="B117" s="226" t="s">
        <v>180</v>
      </c>
      <c r="C117" s="188" t="n">
        <v>12</v>
      </c>
      <c r="D117" s="227" t="n">
        <f aca="false">D114*C117</f>
        <v>128027.201681228</v>
      </c>
      <c r="E117" s="189"/>
    </row>
    <row r="118" customFormat="false" ht="14.25" hidden="false" customHeight="false" outlineLevel="0" collapsed="false">
      <c r="A118" s="188"/>
      <c r="B118" s="226"/>
      <c r="C118" s="188"/>
      <c r="D118" s="227"/>
      <c r="E118" s="189"/>
    </row>
    <row r="119" customFormat="false" ht="14.25" hidden="false" customHeight="false" outlineLevel="0" collapsed="false">
      <c r="A119" s="188"/>
      <c r="B119" s="226"/>
      <c r="C119" s="188"/>
      <c r="D119" s="227"/>
      <c r="E119" s="189"/>
    </row>
    <row r="120" customFormat="false" ht="14.25" hidden="false" customHeight="false" outlineLevel="0" collapsed="false">
      <c r="A120" s="196"/>
      <c r="C120" s="196"/>
      <c r="D120" s="196"/>
    </row>
    <row r="121" customFormat="false" ht="32.95" hidden="false" customHeight="true" outlineLevel="0" collapsed="false">
      <c r="A121" s="196"/>
      <c r="B121" s="193" t="s">
        <v>181</v>
      </c>
      <c r="C121" s="193"/>
      <c r="D121" s="193"/>
      <c r="E121" s="193"/>
    </row>
    <row r="122" customFormat="false" ht="13.8" hidden="false" customHeight="false" outlineLevel="0" collapsed="false">
      <c r="A122" s="196"/>
      <c r="B122" s="31"/>
      <c r="C122" s="31"/>
      <c r="D122" s="31"/>
      <c r="E122" s="31"/>
    </row>
    <row r="123" customFormat="false" ht="36.1" hidden="false" customHeight="false" outlineLevel="0" collapsed="false">
      <c r="A123" s="196"/>
      <c r="B123" s="194" t="s">
        <v>182</v>
      </c>
      <c r="C123" s="194"/>
      <c r="D123" s="194"/>
      <c r="E123" s="194"/>
    </row>
    <row r="124" customFormat="false" ht="14.25" hidden="false" customHeight="false" outlineLevel="0" collapsed="false">
      <c r="A124" s="196"/>
      <c r="C124" s="196"/>
      <c r="D124" s="196"/>
    </row>
    <row r="125" customFormat="false" ht="14.25" hidden="false" customHeight="false" outlineLevel="0" collapsed="false">
      <c r="A125" s="196"/>
      <c r="C125" s="196"/>
      <c r="D125" s="196"/>
    </row>
    <row r="126" customFormat="false" ht="14.25" hidden="false" customHeight="false" outlineLevel="0" collapsed="false">
      <c r="A126" s="196"/>
      <c r="C126" s="196"/>
      <c r="D126" s="196"/>
    </row>
    <row r="127" customFormat="false" ht="14.25" hidden="false" customHeight="false" outlineLevel="0" collapsed="false">
      <c r="A127" s="196"/>
      <c r="C127" s="196"/>
      <c r="D127" s="196"/>
    </row>
    <row r="128" customFormat="false" ht="14.25" hidden="false" customHeight="false" outlineLevel="0" collapsed="false">
      <c r="A128" s="196"/>
      <c r="C128" s="196"/>
      <c r="D128" s="196"/>
    </row>
    <row r="129" customFormat="false" ht="14.25" hidden="false" customHeight="false" outlineLevel="0" collapsed="false">
      <c r="A129" s="196"/>
      <c r="C129" s="196"/>
      <c r="D129" s="196"/>
    </row>
    <row r="130" customFormat="false" ht="14.25" hidden="false" customHeight="false" outlineLevel="0" collapsed="false">
      <c r="A130" s="196"/>
      <c r="C130" s="196"/>
      <c r="D130" s="196"/>
    </row>
    <row r="131" customFormat="false" ht="14.25" hidden="false" customHeight="false" outlineLevel="0" collapsed="false">
      <c r="A131" s="196"/>
      <c r="C131" s="196"/>
      <c r="D131" s="196"/>
    </row>
    <row r="132" customFormat="false" ht="14.25" hidden="false" customHeight="false" outlineLevel="0" collapsed="false">
      <c r="A132" s="196"/>
      <c r="C132" s="196"/>
      <c r="D132" s="196"/>
    </row>
    <row r="133" customFormat="false" ht="14.25" hidden="false" customHeight="false" outlineLevel="0" collapsed="false">
      <c r="A133" s="196"/>
      <c r="C133" s="196"/>
      <c r="D133" s="196"/>
    </row>
    <row r="134" customFormat="false" ht="14.25" hidden="false" customHeight="false" outlineLevel="0" collapsed="false">
      <c r="A134" s="196"/>
      <c r="C134" s="196"/>
      <c r="D134" s="196"/>
    </row>
    <row r="135" customFormat="false" ht="14.25" hidden="false" customHeight="false" outlineLevel="0" collapsed="false">
      <c r="A135" s="196"/>
      <c r="C135" s="196"/>
      <c r="D135" s="196"/>
    </row>
    <row r="136" customFormat="false" ht="14.25" hidden="false" customHeight="false" outlineLevel="0" collapsed="false">
      <c r="A136" s="196"/>
      <c r="C136" s="196"/>
      <c r="D136" s="196"/>
    </row>
    <row r="137" customFormat="false" ht="14.25" hidden="false" customHeight="false" outlineLevel="0" collapsed="false">
      <c r="A137" s="196"/>
      <c r="C137" s="196"/>
      <c r="D137" s="196"/>
    </row>
    <row r="138" customFormat="false" ht="14.25" hidden="false" customHeight="false" outlineLevel="0" collapsed="false">
      <c r="A138" s="196"/>
      <c r="C138" s="196"/>
      <c r="D138" s="196"/>
    </row>
    <row r="139" customFormat="false" ht="14.25" hidden="false" customHeight="false" outlineLevel="0" collapsed="false">
      <c r="A139" s="196"/>
      <c r="C139" s="196"/>
      <c r="D139" s="196"/>
    </row>
    <row r="140" customFormat="false" ht="14.25" hidden="false" customHeight="false" outlineLevel="0" collapsed="false">
      <c r="A140" s="196"/>
      <c r="C140" s="196"/>
      <c r="D140" s="196"/>
    </row>
    <row r="141" customFormat="false" ht="14.25" hidden="false" customHeight="false" outlineLevel="0" collapsed="false">
      <c r="A141" s="196"/>
      <c r="C141" s="196"/>
      <c r="D141" s="196"/>
    </row>
    <row r="142" customFormat="false" ht="14.25" hidden="false" customHeight="false" outlineLevel="0" collapsed="false">
      <c r="A142" s="196"/>
      <c r="C142" s="196"/>
      <c r="D142" s="196"/>
    </row>
    <row r="143" customFormat="false" ht="14.25" hidden="false" customHeight="false" outlineLevel="0" collapsed="false">
      <c r="A143" s="196"/>
      <c r="C143" s="196"/>
      <c r="D143" s="196"/>
    </row>
    <row r="144" customFormat="false" ht="14.25" hidden="false" customHeight="false" outlineLevel="0" collapsed="false">
      <c r="A144" s="196"/>
      <c r="C144" s="196"/>
      <c r="D144" s="196"/>
    </row>
    <row r="145" customFormat="false" ht="14.25" hidden="false" customHeight="false" outlineLevel="0" collapsed="false">
      <c r="A145" s="196"/>
      <c r="C145" s="196"/>
      <c r="D145" s="196"/>
    </row>
    <row r="146" customFormat="false" ht="14.25" hidden="false" customHeight="false" outlineLevel="0" collapsed="false">
      <c r="A146" s="196"/>
      <c r="C146" s="196"/>
      <c r="D146" s="196"/>
    </row>
    <row r="147" customFormat="false" ht="14.25" hidden="false" customHeight="false" outlineLevel="0" collapsed="false">
      <c r="A147" s="196"/>
      <c r="C147" s="196"/>
      <c r="D147" s="196"/>
    </row>
    <row r="148" customFormat="false" ht="14.25" hidden="false" customHeight="false" outlineLevel="0" collapsed="false">
      <c r="A148" s="196"/>
      <c r="C148" s="196"/>
      <c r="D148" s="196"/>
    </row>
    <row r="149" customFormat="false" ht="14.25" hidden="false" customHeight="false" outlineLevel="0" collapsed="false">
      <c r="A149" s="196"/>
      <c r="C149" s="196"/>
      <c r="D149" s="196"/>
    </row>
    <row r="150" customFormat="false" ht="14.25" hidden="false" customHeight="false" outlineLevel="0" collapsed="false">
      <c r="A150" s="196"/>
      <c r="C150" s="196"/>
      <c r="D150" s="196"/>
    </row>
    <row r="151" customFormat="false" ht="14.25" hidden="false" customHeight="false" outlineLevel="0" collapsed="false">
      <c r="A151" s="196"/>
      <c r="C151" s="196"/>
      <c r="D151" s="196"/>
    </row>
    <row r="152" customFormat="false" ht="14.25" hidden="false" customHeight="false" outlineLevel="0" collapsed="false">
      <c r="A152" s="196"/>
      <c r="C152" s="196"/>
      <c r="D152" s="196"/>
    </row>
    <row r="153" customFormat="false" ht="14.25" hidden="false" customHeight="false" outlineLevel="0" collapsed="false">
      <c r="A153" s="196"/>
      <c r="C153" s="196"/>
      <c r="D153" s="196"/>
    </row>
    <row r="154" customFormat="false" ht="14.25" hidden="false" customHeight="false" outlineLevel="0" collapsed="false">
      <c r="A154" s="196"/>
      <c r="C154" s="196"/>
      <c r="D154" s="196"/>
    </row>
    <row r="155" customFormat="false" ht="14.25" hidden="false" customHeight="false" outlineLevel="0" collapsed="false">
      <c r="A155" s="196"/>
      <c r="C155" s="196"/>
      <c r="D155" s="196"/>
    </row>
    <row r="156" customFormat="false" ht="14.25" hidden="false" customHeight="false" outlineLevel="0" collapsed="false">
      <c r="A156" s="196"/>
      <c r="C156" s="196"/>
      <c r="D156" s="196"/>
    </row>
    <row r="157" customFormat="false" ht="14.25" hidden="false" customHeight="false" outlineLevel="0" collapsed="false">
      <c r="A157" s="196"/>
      <c r="C157" s="196"/>
      <c r="D157" s="196"/>
    </row>
    <row r="158" customFormat="false" ht="14.25" hidden="false" customHeight="false" outlineLevel="0" collapsed="false">
      <c r="A158" s="196"/>
      <c r="C158" s="196"/>
      <c r="D158" s="196"/>
    </row>
    <row r="159" customFormat="false" ht="14.25" hidden="false" customHeight="false" outlineLevel="0" collapsed="false">
      <c r="A159" s="196"/>
      <c r="C159" s="196"/>
      <c r="D159" s="196"/>
    </row>
    <row r="160" customFormat="false" ht="14.25" hidden="false" customHeight="false" outlineLevel="0" collapsed="false">
      <c r="A160" s="196"/>
      <c r="C160" s="196"/>
      <c r="D160" s="196"/>
    </row>
    <row r="161" customFormat="false" ht="14.25" hidden="false" customHeight="false" outlineLevel="0" collapsed="false">
      <c r="A161" s="196"/>
      <c r="C161" s="196"/>
      <c r="D161" s="196"/>
    </row>
    <row r="162" customFormat="false" ht="14.25" hidden="false" customHeight="false" outlineLevel="0" collapsed="false">
      <c r="A162" s="196"/>
      <c r="C162" s="196"/>
      <c r="D162" s="196"/>
    </row>
    <row r="163" customFormat="false" ht="14.25" hidden="false" customHeight="false" outlineLevel="0" collapsed="false">
      <c r="A163" s="196"/>
      <c r="C163" s="196"/>
      <c r="D163" s="196"/>
    </row>
    <row r="164" customFormat="false" ht="14.25" hidden="false" customHeight="false" outlineLevel="0" collapsed="false">
      <c r="A164" s="196"/>
      <c r="C164" s="196"/>
      <c r="D164" s="196"/>
    </row>
    <row r="165" customFormat="false" ht="14.25" hidden="false" customHeight="false" outlineLevel="0" collapsed="false">
      <c r="A165" s="196"/>
      <c r="C165" s="196"/>
      <c r="D165" s="196"/>
    </row>
    <row r="166" customFormat="false" ht="14.25" hidden="false" customHeight="false" outlineLevel="0" collapsed="false">
      <c r="A166" s="196"/>
      <c r="C166" s="196"/>
      <c r="D166" s="196"/>
    </row>
    <row r="167" customFormat="false" ht="14.25" hidden="false" customHeight="false" outlineLevel="0" collapsed="false">
      <c r="A167" s="196"/>
      <c r="C167" s="196"/>
      <c r="D167" s="196"/>
    </row>
    <row r="168" customFormat="false" ht="14.25" hidden="false" customHeight="false" outlineLevel="0" collapsed="false">
      <c r="A168" s="196"/>
      <c r="C168" s="196"/>
      <c r="D168" s="196"/>
    </row>
    <row r="169" customFormat="false" ht="14.25" hidden="false" customHeight="false" outlineLevel="0" collapsed="false">
      <c r="A169" s="196"/>
      <c r="C169" s="196"/>
      <c r="D169" s="196"/>
    </row>
    <row r="170" customFormat="false" ht="14.25" hidden="false" customHeight="false" outlineLevel="0" collapsed="false">
      <c r="A170" s="196"/>
      <c r="C170" s="196"/>
      <c r="D170" s="196"/>
    </row>
    <row r="171" customFormat="false" ht="14.25" hidden="false" customHeight="false" outlineLevel="0" collapsed="false">
      <c r="A171" s="196"/>
      <c r="C171" s="196"/>
      <c r="D171" s="196"/>
    </row>
    <row r="172" customFormat="false" ht="14.25" hidden="false" customHeight="false" outlineLevel="0" collapsed="false">
      <c r="A172" s="196"/>
      <c r="C172" s="196"/>
      <c r="D172" s="196"/>
    </row>
    <row r="173" customFormat="false" ht="14.25" hidden="false" customHeight="false" outlineLevel="0" collapsed="false">
      <c r="A173" s="196"/>
      <c r="C173" s="196"/>
      <c r="D173" s="196"/>
    </row>
    <row r="174" customFormat="false" ht="14.25" hidden="false" customHeight="false" outlineLevel="0" collapsed="false">
      <c r="A174" s="196"/>
      <c r="C174" s="196"/>
      <c r="D174" s="196"/>
    </row>
    <row r="175" customFormat="false" ht="14.25" hidden="false" customHeight="false" outlineLevel="0" collapsed="false">
      <c r="A175" s="196"/>
      <c r="C175" s="196"/>
      <c r="D175" s="196"/>
    </row>
    <row r="176" customFormat="false" ht="14.25" hidden="false" customHeight="false" outlineLevel="0" collapsed="false">
      <c r="A176" s="196"/>
      <c r="C176" s="196"/>
      <c r="D176" s="196"/>
    </row>
    <row r="177" customFormat="false" ht="14.25" hidden="false" customHeight="false" outlineLevel="0" collapsed="false">
      <c r="A177" s="196"/>
      <c r="C177" s="196"/>
      <c r="D177" s="196"/>
    </row>
    <row r="178" customFormat="false" ht="14.25" hidden="false" customHeight="false" outlineLevel="0" collapsed="false">
      <c r="A178" s="196"/>
      <c r="C178" s="196"/>
      <c r="D178" s="196"/>
    </row>
    <row r="179" customFormat="false" ht="14.25" hidden="false" customHeight="false" outlineLevel="0" collapsed="false">
      <c r="A179" s="196"/>
      <c r="C179" s="196"/>
      <c r="D179" s="196"/>
    </row>
    <row r="180" customFormat="false" ht="14.25" hidden="false" customHeight="false" outlineLevel="0" collapsed="false">
      <c r="A180" s="196"/>
      <c r="C180" s="196"/>
      <c r="D180" s="196"/>
    </row>
    <row r="181" customFormat="false" ht="14.25" hidden="false" customHeight="false" outlineLevel="0" collapsed="false">
      <c r="A181" s="196"/>
      <c r="C181" s="196"/>
      <c r="D181" s="196"/>
    </row>
    <row r="182" customFormat="false" ht="14.25" hidden="false" customHeight="false" outlineLevel="0" collapsed="false">
      <c r="A182" s="196"/>
      <c r="C182" s="196"/>
      <c r="D182" s="196"/>
    </row>
    <row r="183" customFormat="false" ht="14.25" hidden="false" customHeight="false" outlineLevel="0" collapsed="false">
      <c r="A183" s="196"/>
      <c r="C183" s="196"/>
      <c r="D183" s="196"/>
    </row>
    <row r="184" customFormat="false" ht="14.25" hidden="false" customHeight="false" outlineLevel="0" collapsed="false">
      <c r="A184" s="196"/>
      <c r="C184" s="196"/>
      <c r="D184" s="196"/>
    </row>
    <row r="185" customFormat="false" ht="14.25" hidden="false" customHeight="false" outlineLevel="0" collapsed="false">
      <c r="A185" s="196"/>
      <c r="C185" s="196"/>
      <c r="D185" s="196"/>
    </row>
    <row r="186" customFormat="false" ht="14.25" hidden="false" customHeight="false" outlineLevel="0" collapsed="false">
      <c r="A186" s="196"/>
      <c r="C186" s="196"/>
      <c r="D186" s="196"/>
    </row>
    <row r="187" customFormat="false" ht="14.25" hidden="false" customHeight="false" outlineLevel="0" collapsed="false">
      <c r="A187" s="196"/>
      <c r="C187" s="196"/>
      <c r="D187" s="196"/>
    </row>
    <row r="188" customFormat="false" ht="14.25" hidden="false" customHeight="false" outlineLevel="0" collapsed="false">
      <c r="A188" s="196"/>
      <c r="C188" s="196"/>
      <c r="D188" s="196"/>
    </row>
    <row r="189" customFormat="false" ht="14.25" hidden="false" customHeight="false" outlineLevel="0" collapsed="false">
      <c r="A189" s="196"/>
      <c r="C189" s="196"/>
      <c r="D189" s="196"/>
    </row>
    <row r="190" customFormat="false" ht="14.25" hidden="false" customHeight="false" outlineLevel="0" collapsed="false">
      <c r="A190" s="196"/>
      <c r="C190" s="196"/>
      <c r="D190" s="196"/>
    </row>
    <row r="191" customFormat="false" ht="14.25" hidden="false" customHeight="false" outlineLevel="0" collapsed="false">
      <c r="A191" s="196"/>
      <c r="C191" s="196"/>
      <c r="D191" s="196"/>
    </row>
    <row r="192" customFormat="false" ht="14.25" hidden="false" customHeight="false" outlineLevel="0" collapsed="false">
      <c r="A192" s="196"/>
      <c r="C192" s="196"/>
      <c r="D192" s="196"/>
    </row>
    <row r="193" customFormat="false" ht="14.25" hidden="false" customHeight="false" outlineLevel="0" collapsed="false">
      <c r="A193" s="196"/>
      <c r="C193" s="196"/>
      <c r="D193" s="196"/>
    </row>
    <row r="194" customFormat="false" ht="14.25" hidden="false" customHeight="false" outlineLevel="0" collapsed="false">
      <c r="A194" s="196"/>
      <c r="C194" s="196"/>
      <c r="D194" s="196"/>
    </row>
    <row r="195" customFormat="false" ht="14.25" hidden="false" customHeight="false" outlineLevel="0" collapsed="false">
      <c r="A195" s="196"/>
      <c r="C195" s="196"/>
      <c r="D195" s="196"/>
    </row>
    <row r="196" customFormat="false" ht="14.25" hidden="false" customHeight="false" outlineLevel="0" collapsed="false">
      <c r="A196" s="196"/>
      <c r="C196" s="196"/>
      <c r="D196" s="196"/>
    </row>
    <row r="197" customFormat="false" ht="14.25" hidden="false" customHeight="false" outlineLevel="0" collapsed="false">
      <c r="A197" s="196"/>
      <c r="C197" s="196"/>
      <c r="D197" s="196"/>
    </row>
    <row r="198" customFormat="false" ht="14.25" hidden="false" customHeight="false" outlineLevel="0" collapsed="false">
      <c r="A198" s="196"/>
      <c r="C198" s="196"/>
      <c r="D198" s="196"/>
    </row>
    <row r="199" customFormat="false" ht="14.25" hidden="false" customHeight="false" outlineLevel="0" collapsed="false">
      <c r="A199" s="196"/>
      <c r="C199" s="196"/>
      <c r="D199" s="196"/>
    </row>
    <row r="200" customFormat="false" ht="14.25" hidden="false" customHeight="false" outlineLevel="0" collapsed="false">
      <c r="A200" s="196"/>
      <c r="C200" s="196"/>
      <c r="D200" s="196"/>
    </row>
    <row r="201" customFormat="false" ht="14.25" hidden="false" customHeight="false" outlineLevel="0" collapsed="false">
      <c r="A201" s="196"/>
      <c r="C201" s="196"/>
      <c r="D201" s="196"/>
    </row>
    <row r="202" customFormat="false" ht="14.25" hidden="false" customHeight="false" outlineLevel="0" collapsed="false">
      <c r="A202" s="196"/>
      <c r="C202" s="196"/>
      <c r="D202" s="196"/>
    </row>
    <row r="203" customFormat="false" ht="14.25" hidden="false" customHeight="false" outlineLevel="0" collapsed="false">
      <c r="A203" s="196"/>
      <c r="C203" s="196"/>
      <c r="D203" s="196"/>
    </row>
    <row r="204" customFormat="false" ht="14.25" hidden="false" customHeight="false" outlineLevel="0" collapsed="false">
      <c r="A204" s="196"/>
      <c r="C204" s="196"/>
      <c r="D204" s="196"/>
    </row>
    <row r="205" customFormat="false" ht="14.25" hidden="false" customHeight="false" outlineLevel="0" collapsed="false">
      <c r="A205" s="196"/>
      <c r="C205" s="196"/>
      <c r="D205" s="196"/>
    </row>
    <row r="206" customFormat="false" ht="14.25" hidden="false" customHeight="false" outlineLevel="0" collapsed="false">
      <c r="A206" s="196"/>
      <c r="C206" s="196"/>
      <c r="D206" s="196"/>
    </row>
    <row r="207" customFormat="false" ht="14.25" hidden="false" customHeight="false" outlineLevel="0" collapsed="false">
      <c r="A207" s="196"/>
      <c r="C207" s="196"/>
      <c r="D207" s="196"/>
    </row>
    <row r="208" customFormat="false" ht="14.25" hidden="false" customHeight="false" outlineLevel="0" collapsed="false">
      <c r="A208" s="196"/>
      <c r="C208" s="196"/>
      <c r="D208" s="196"/>
    </row>
    <row r="209" customFormat="false" ht="14.25" hidden="false" customHeight="false" outlineLevel="0" collapsed="false">
      <c r="A209" s="196"/>
      <c r="C209" s="196"/>
      <c r="D209" s="196"/>
    </row>
    <row r="210" customFormat="false" ht="14.25" hidden="false" customHeight="false" outlineLevel="0" collapsed="false">
      <c r="A210" s="196"/>
      <c r="C210" s="196"/>
      <c r="D210" s="196"/>
    </row>
    <row r="211" customFormat="false" ht="14.25" hidden="false" customHeight="false" outlineLevel="0" collapsed="false">
      <c r="A211" s="196"/>
      <c r="C211" s="196"/>
      <c r="D211" s="196"/>
    </row>
    <row r="212" customFormat="false" ht="14.25" hidden="false" customHeight="false" outlineLevel="0" collapsed="false">
      <c r="A212" s="196"/>
      <c r="C212" s="196"/>
      <c r="D212" s="196"/>
    </row>
    <row r="213" customFormat="false" ht="14.25" hidden="false" customHeight="false" outlineLevel="0" collapsed="false">
      <c r="A213" s="196"/>
      <c r="C213" s="196"/>
      <c r="D213" s="196"/>
    </row>
    <row r="214" customFormat="false" ht="14.25" hidden="false" customHeight="false" outlineLevel="0" collapsed="false">
      <c r="A214" s="196"/>
      <c r="C214" s="196"/>
      <c r="D214" s="196"/>
    </row>
    <row r="215" customFormat="false" ht="14.25" hidden="false" customHeight="false" outlineLevel="0" collapsed="false">
      <c r="A215" s="196"/>
      <c r="C215" s="196"/>
      <c r="D215" s="196"/>
    </row>
    <row r="216" customFormat="false" ht="14.25" hidden="false" customHeight="false" outlineLevel="0" collapsed="false">
      <c r="A216" s="196"/>
      <c r="C216" s="196"/>
      <c r="D216" s="196"/>
    </row>
    <row r="217" customFormat="false" ht="14.25" hidden="false" customHeight="false" outlineLevel="0" collapsed="false">
      <c r="A217" s="196"/>
      <c r="C217" s="196"/>
      <c r="D217" s="196"/>
    </row>
    <row r="218" customFormat="false" ht="14.25" hidden="false" customHeight="false" outlineLevel="0" collapsed="false">
      <c r="A218" s="196"/>
      <c r="C218" s="196"/>
      <c r="D218" s="196"/>
    </row>
    <row r="219" customFormat="false" ht="14.25" hidden="false" customHeight="false" outlineLevel="0" collapsed="false">
      <c r="A219" s="196"/>
      <c r="C219" s="196"/>
      <c r="D219" s="196"/>
    </row>
    <row r="220" customFormat="false" ht="14.25" hidden="false" customHeight="false" outlineLevel="0" collapsed="false">
      <c r="A220" s="196"/>
      <c r="C220" s="196"/>
      <c r="D220" s="196"/>
    </row>
    <row r="221" customFormat="false" ht="14.25" hidden="false" customHeight="false" outlineLevel="0" collapsed="false">
      <c r="A221" s="196"/>
      <c r="C221" s="196"/>
      <c r="D221" s="196"/>
    </row>
    <row r="222" customFormat="false" ht="14.25" hidden="false" customHeight="false" outlineLevel="0" collapsed="false">
      <c r="A222" s="196"/>
      <c r="C222" s="196"/>
      <c r="D222" s="196"/>
    </row>
    <row r="223" customFormat="false" ht="14.25" hidden="false" customHeight="false" outlineLevel="0" collapsed="false">
      <c r="A223" s="196"/>
      <c r="C223" s="196"/>
      <c r="D223" s="196"/>
    </row>
    <row r="224" customFormat="false" ht="14.25" hidden="false" customHeight="false" outlineLevel="0" collapsed="false">
      <c r="A224" s="196"/>
      <c r="C224" s="196"/>
      <c r="D224" s="196"/>
    </row>
    <row r="225" customFormat="false" ht="14.25" hidden="false" customHeight="false" outlineLevel="0" collapsed="false">
      <c r="A225" s="196"/>
      <c r="C225" s="196"/>
      <c r="D225" s="196"/>
    </row>
    <row r="226" customFormat="false" ht="14.25" hidden="false" customHeight="false" outlineLevel="0" collapsed="false">
      <c r="A226" s="196"/>
      <c r="C226" s="196"/>
      <c r="D226" s="196"/>
    </row>
    <row r="227" customFormat="false" ht="14.25" hidden="false" customHeight="false" outlineLevel="0" collapsed="false">
      <c r="A227" s="196"/>
      <c r="C227" s="196"/>
      <c r="D227" s="196"/>
    </row>
    <row r="228" customFormat="false" ht="14.25" hidden="false" customHeight="false" outlineLevel="0" collapsed="false">
      <c r="A228" s="196"/>
      <c r="C228" s="196"/>
      <c r="D228" s="196"/>
    </row>
    <row r="229" customFormat="false" ht="14.25" hidden="false" customHeight="false" outlineLevel="0" collapsed="false">
      <c r="A229" s="196"/>
      <c r="C229" s="196"/>
      <c r="D229" s="196"/>
    </row>
    <row r="230" customFormat="false" ht="14.25" hidden="false" customHeight="false" outlineLevel="0" collapsed="false">
      <c r="A230" s="196"/>
      <c r="C230" s="196"/>
      <c r="D230" s="196"/>
    </row>
    <row r="231" customFormat="false" ht="14.25" hidden="false" customHeight="false" outlineLevel="0" collapsed="false">
      <c r="A231" s="196"/>
      <c r="C231" s="196"/>
      <c r="D231" s="196"/>
    </row>
    <row r="232" customFormat="false" ht="14.25" hidden="false" customHeight="false" outlineLevel="0" collapsed="false">
      <c r="A232" s="196"/>
      <c r="C232" s="196"/>
      <c r="D232" s="196"/>
    </row>
    <row r="233" customFormat="false" ht="14.25" hidden="false" customHeight="false" outlineLevel="0" collapsed="false">
      <c r="A233" s="196"/>
      <c r="C233" s="196"/>
      <c r="D233" s="196"/>
    </row>
    <row r="234" customFormat="false" ht="14.25" hidden="false" customHeight="false" outlineLevel="0" collapsed="false">
      <c r="A234" s="196"/>
      <c r="C234" s="196"/>
      <c r="D234" s="196"/>
    </row>
    <row r="235" customFormat="false" ht="14.25" hidden="false" customHeight="false" outlineLevel="0" collapsed="false">
      <c r="A235" s="196"/>
      <c r="C235" s="196"/>
      <c r="D235" s="196"/>
    </row>
    <row r="236" customFormat="false" ht="14.25" hidden="false" customHeight="false" outlineLevel="0" collapsed="false">
      <c r="A236" s="196"/>
      <c r="C236" s="196"/>
      <c r="D236" s="196"/>
    </row>
    <row r="237" customFormat="false" ht="14.25" hidden="false" customHeight="false" outlineLevel="0" collapsed="false">
      <c r="A237" s="196"/>
      <c r="C237" s="196"/>
      <c r="D237" s="196"/>
    </row>
    <row r="238" customFormat="false" ht="14.25" hidden="false" customHeight="false" outlineLevel="0" collapsed="false">
      <c r="A238" s="196"/>
      <c r="C238" s="196"/>
      <c r="D238" s="196"/>
    </row>
    <row r="239" customFormat="false" ht="14.25" hidden="false" customHeight="false" outlineLevel="0" collapsed="false">
      <c r="A239" s="196"/>
      <c r="C239" s="196"/>
      <c r="D239" s="196"/>
    </row>
    <row r="240" customFormat="false" ht="14.25" hidden="false" customHeight="false" outlineLevel="0" collapsed="false">
      <c r="A240" s="196"/>
      <c r="C240" s="196"/>
      <c r="D240" s="196"/>
    </row>
    <row r="241" customFormat="false" ht="14.25" hidden="false" customHeight="false" outlineLevel="0" collapsed="false">
      <c r="A241" s="196"/>
      <c r="C241" s="196"/>
      <c r="D241" s="196"/>
    </row>
    <row r="242" customFormat="false" ht="14.25" hidden="false" customHeight="false" outlineLevel="0" collapsed="false">
      <c r="A242" s="196"/>
      <c r="C242" s="196"/>
      <c r="D242" s="196"/>
    </row>
    <row r="243" customFormat="false" ht="14.25" hidden="false" customHeight="false" outlineLevel="0" collapsed="false">
      <c r="A243" s="196"/>
      <c r="C243" s="196"/>
      <c r="D243" s="196"/>
    </row>
    <row r="244" customFormat="false" ht="14.25" hidden="false" customHeight="false" outlineLevel="0" collapsed="false">
      <c r="A244" s="196"/>
      <c r="C244" s="196"/>
      <c r="D244" s="196"/>
    </row>
    <row r="245" customFormat="false" ht="14.25" hidden="false" customHeight="false" outlineLevel="0" collapsed="false">
      <c r="A245" s="196"/>
      <c r="C245" s="196"/>
      <c r="D245" s="196"/>
    </row>
    <row r="246" customFormat="false" ht="14.25" hidden="false" customHeight="false" outlineLevel="0" collapsed="false">
      <c r="A246" s="196"/>
      <c r="C246" s="196"/>
      <c r="D246" s="196"/>
    </row>
    <row r="247" customFormat="false" ht="14.25" hidden="false" customHeight="false" outlineLevel="0" collapsed="false">
      <c r="A247" s="196"/>
      <c r="C247" s="196"/>
      <c r="D247" s="196"/>
    </row>
    <row r="248" customFormat="false" ht="14.25" hidden="false" customHeight="false" outlineLevel="0" collapsed="false">
      <c r="A248" s="196"/>
      <c r="C248" s="196"/>
      <c r="D248" s="196"/>
    </row>
    <row r="249" customFormat="false" ht="14.25" hidden="false" customHeight="false" outlineLevel="0" collapsed="false">
      <c r="A249" s="196"/>
      <c r="C249" s="196"/>
      <c r="D249" s="196"/>
    </row>
    <row r="250" customFormat="false" ht="14.25" hidden="false" customHeight="false" outlineLevel="0" collapsed="false">
      <c r="A250" s="196"/>
      <c r="C250" s="196"/>
      <c r="D250" s="196"/>
    </row>
    <row r="251" customFormat="false" ht="14.25" hidden="false" customHeight="false" outlineLevel="0" collapsed="false">
      <c r="A251" s="196"/>
      <c r="C251" s="196"/>
      <c r="D251" s="196"/>
    </row>
    <row r="252" customFormat="false" ht="14.25" hidden="false" customHeight="false" outlineLevel="0" collapsed="false">
      <c r="A252" s="196"/>
      <c r="C252" s="196"/>
      <c r="D252" s="196"/>
    </row>
    <row r="253" customFormat="false" ht="14.25" hidden="false" customHeight="false" outlineLevel="0" collapsed="false">
      <c r="A253" s="196"/>
      <c r="C253" s="196"/>
      <c r="D253" s="196"/>
    </row>
    <row r="254" customFormat="false" ht="14.25" hidden="false" customHeight="false" outlineLevel="0" collapsed="false">
      <c r="A254" s="196"/>
      <c r="C254" s="196"/>
      <c r="D254" s="196"/>
    </row>
    <row r="255" customFormat="false" ht="14.25" hidden="false" customHeight="false" outlineLevel="0" collapsed="false">
      <c r="A255" s="196"/>
      <c r="C255" s="196"/>
      <c r="D255" s="196"/>
    </row>
    <row r="256" customFormat="false" ht="14.25" hidden="false" customHeight="false" outlineLevel="0" collapsed="false">
      <c r="A256" s="196"/>
      <c r="C256" s="196"/>
      <c r="D256" s="196"/>
    </row>
    <row r="257" customFormat="false" ht="14.25" hidden="false" customHeight="false" outlineLevel="0" collapsed="false">
      <c r="A257" s="196"/>
      <c r="C257" s="196"/>
      <c r="D257" s="196"/>
    </row>
    <row r="258" customFormat="false" ht="14.25" hidden="false" customHeight="false" outlineLevel="0" collapsed="false">
      <c r="A258" s="196"/>
      <c r="C258" s="196"/>
      <c r="D258" s="196"/>
    </row>
    <row r="259" customFormat="false" ht="14.25" hidden="false" customHeight="false" outlineLevel="0" collapsed="false">
      <c r="A259" s="196"/>
      <c r="C259" s="196"/>
      <c r="D259" s="196"/>
    </row>
    <row r="260" customFormat="false" ht="14.25" hidden="false" customHeight="false" outlineLevel="0" collapsed="false">
      <c r="A260" s="196"/>
      <c r="C260" s="196"/>
      <c r="D260" s="196"/>
    </row>
    <row r="261" customFormat="false" ht="14.25" hidden="false" customHeight="false" outlineLevel="0" collapsed="false">
      <c r="A261" s="196"/>
      <c r="C261" s="196"/>
      <c r="D261" s="196"/>
    </row>
    <row r="262" customFormat="false" ht="14.25" hidden="false" customHeight="false" outlineLevel="0" collapsed="false">
      <c r="A262" s="196"/>
      <c r="C262" s="196"/>
      <c r="D262" s="196"/>
    </row>
    <row r="263" customFormat="false" ht="14.25" hidden="false" customHeight="false" outlineLevel="0" collapsed="false">
      <c r="A263" s="196"/>
      <c r="C263" s="196"/>
      <c r="D263" s="196"/>
    </row>
    <row r="264" customFormat="false" ht="14.25" hidden="false" customHeight="false" outlineLevel="0" collapsed="false">
      <c r="A264" s="196"/>
      <c r="C264" s="196"/>
      <c r="D264" s="196"/>
    </row>
    <row r="265" customFormat="false" ht="14.25" hidden="false" customHeight="false" outlineLevel="0" collapsed="false">
      <c r="A265" s="196"/>
      <c r="C265" s="196"/>
      <c r="D265" s="196"/>
    </row>
    <row r="266" customFormat="false" ht="14.25" hidden="false" customHeight="false" outlineLevel="0" collapsed="false">
      <c r="A266" s="196"/>
      <c r="C266" s="196"/>
      <c r="D266" s="196"/>
    </row>
    <row r="267" customFormat="false" ht="14.25" hidden="false" customHeight="false" outlineLevel="0" collapsed="false">
      <c r="A267" s="196"/>
      <c r="C267" s="196"/>
      <c r="D267" s="196"/>
    </row>
    <row r="268" customFormat="false" ht="14.25" hidden="false" customHeight="false" outlineLevel="0" collapsed="false">
      <c r="A268" s="196"/>
      <c r="C268" s="196"/>
      <c r="D268" s="196"/>
    </row>
    <row r="269" customFormat="false" ht="14.25" hidden="false" customHeight="false" outlineLevel="0" collapsed="false">
      <c r="A269" s="196"/>
      <c r="C269" s="196"/>
      <c r="D269" s="196"/>
    </row>
    <row r="270" customFormat="false" ht="14.25" hidden="false" customHeight="false" outlineLevel="0" collapsed="false">
      <c r="A270" s="196"/>
      <c r="C270" s="196"/>
      <c r="D270" s="196"/>
    </row>
    <row r="271" customFormat="false" ht="14.25" hidden="false" customHeight="false" outlineLevel="0" collapsed="false">
      <c r="A271" s="196"/>
      <c r="C271" s="196"/>
      <c r="D271" s="196"/>
    </row>
    <row r="272" customFormat="false" ht="14.25" hidden="false" customHeight="false" outlineLevel="0" collapsed="false">
      <c r="A272" s="196"/>
      <c r="C272" s="196"/>
      <c r="D272" s="196"/>
    </row>
    <row r="273" customFormat="false" ht="14.25" hidden="false" customHeight="false" outlineLevel="0" collapsed="false">
      <c r="A273" s="196"/>
      <c r="C273" s="196"/>
      <c r="D273" s="196"/>
    </row>
    <row r="274" customFormat="false" ht="14.25" hidden="false" customHeight="false" outlineLevel="0" collapsed="false">
      <c r="A274" s="196"/>
      <c r="C274" s="196"/>
      <c r="D274" s="196"/>
    </row>
    <row r="275" customFormat="false" ht="14.25" hidden="false" customHeight="false" outlineLevel="0" collapsed="false">
      <c r="A275" s="196"/>
      <c r="C275" s="196"/>
      <c r="D275" s="196"/>
    </row>
    <row r="276" customFormat="false" ht="14.25" hidden="false" customHeight="false" outlineLevel="0" collapsed="false">
      <c r="A276" s="196"/>
      <c r="C276" s="196"/>
      <c r="D276" s="196"/>
    </row>
    <row r="277" customFormat="false" ht="14.25" hidden="false" customHeight="false" outlineLevel="0" collapsed="false">
      <c r="A277" s="196"/>
      <c r="C277" s="196"/>
      <c r="D277" s="196"/>
    </row>
    <row r="278" customFormat="false" ht="14.25" hidden="false" customHeight="false" outlineLevel="0" collapsed="false">
      <c r="A278" s="196"/>
      <c r="C278" s="196"/>
      <c r="D278" s="196"/>
    </row>
    <row r="279" customFormat="false" ht="14.25" hidden="false" customHeight="false" outlineLevel="0" collapsed="false">
      <c r="A279" s="196"/>
      <c r="C279" s="196"/>
      <c r="D279" s="196"/>
    </row>
    <row r="280" customFormat="false" ht="14.25" hidden="false" customHeight="false" outlineLevel="0" collapsed="false">
      <c r="A280" s="196"/>
      <c r="C280" s="196"/>
      <c r="D280" s="196"/>
    </row>
    <row r="281" customFormat="false" ht="14.25" hidden="false" customHeight="false" outlineLevel="0" collapsed="false">
      <c r="A281" s="196"/>
      <c r="C281" s="196"/>
      <c r="D281" s="196"/>
    </row>
    <row r="282" customFormat="false" ht="14.25" hidden="false" customHeight="false" outlineLevel="0" collapsed="false">
      <c r="A282" s="196"/>
      <c r="C282" s="196"/>
      <c r="D282" s="196"/>
    </row>
    <row r="283" customFormat="false" ht="14.25" hidden="false" customHeight="false" outlineLevel="0" collapsed="false">
      <c r="A283" s="196"/>
      <c r="C283" s="196"/>
      <c r="D283" s="196"/>
    </row>
    <row r="284" customFormat="false" ht="14.25" hidden="false" customHeight="false" outlineLevel="0" collapsed="false">
      <c r="A284" s="196"/>
      <c r="C284" s="196"/>
      <c r="D284" s="196"/>
    </row>
    <row r="285" customFormat="false" ht="14.25" hidden="false" customHeight="false" outlineLevel="0" collapsed="false">
      <c r="A285" s="196"/>
      <c r="C285" s="196"/>
      <c r="D285" s="196"/>
    </row>
    <row r="286" customFormat="false" ht="14.25" hidden="false" customHeight="false" outlineLevel="0" collapsed="false">
      <c r="A286" s="196"/>
      <c r="C286" s="196"/>
      <c r="D286" s="196"/>
    </row>
    <row r="287" customFormat="false" ht="14.25" hidden="false" customHeight="false" outlineLevel="0" collapsed="false">
      <c r="A287" s="196"/>
      <c r="C287" s="196"/>
      <c r="D287" s="196"/>
    </row>
    <row r="288" customFormat="false" ht="14.25" hidden="false" customHeight="false" outlineLevel="0" collapsed="false">
      <c r="A288" s="196"/>
      <c r="C288" s="196"/>
      <c r="D288" s="196"/>
    </row>
    <row r="289" customFormat="false" ht="14.25" hidden="false" customHeight="false" outlineLevel="0" collapsed="false">
      <c r="A289" s="196"/>
      <c r="C289" s="196"/>
      <c r="D289" s="196"/>
    </row>
    <row r="290" customFormat="false" ht="14.25" hidden="false" customHeight="false" outlineLevel="0" collapsed="false">
      <c r="A290" s="196"/>
      <c r="C290" s="196"/>
      <c r="D290" s="196"/>
    </row>
    <row r="291" customFormat="false" ht="14.25" hidden="false" customHeight="false" outlineLevel="0" collapsed="false">
      <c r="A291" s="196"/>
      <c r="C291" s="196"/>
      <c r="D291" s="196"/>
    </row>
    <row r="292" customFormat="false" ht="14.25" hidden="false" customHeight="false" outlineLevel="0" collapsed="false">
      <c r="A292" s="196"/>
      <c r="C292" s="196"/>
      <c r="D292" s="196"/>
    </row>
    <row r="293" customFormat="false" ht="14.25" hidden="false" customHeight="false" outlineLevel="0" collapsed="false">
      <c r="A293" s="196"/>
      <c r="C293" s="196"/>
      <c r="D293" s="196"/>
    </row>
    <row r="294" customFormat="false" ht="14.25" hidden="false" customHeight="false" outlineLevel="0" collapsed="false">
      <c r="A294" s="196"/>
      <c r="C294" s="196"/>
      <c r="D294" s="196"/>
    </row>
    <row r="295" customFormat="false" ht="14.25" hidden="false" customHeight="false" outlineLevel="0" collapsed="false">
      <c r="A295" s="196"/>
      <c r="C295" s="196"/>
      <c r="D295" s="196"/>
    </row>
    <row r="296" customFormat="false" ht="14.25" hidden="false" customHeight="false" outlineLevel="0" collapsed="false">
      <c r="A296" s="196"/>
      <c r="C296" s="196"/>
      <c r="D296" s="196"/>
    </row>
    <row r="297" customFormat="false" ht="14.25" hidden="false" customHeight="false" outlineLevel="0" collapsed="false">
      <c r="A297" s="196"/>
      <c r="C297" s="196"/>
      <c r="D297" s="196"/>
    </row>
    <row r="298" customFormat="false" ht="14.25" hidden="false" customHeight="false" outlineLevel="0" collapsed="false">
      <c r="A298" s="196"/>
      <c r="C298" s="196"/>
      <c r="D298" s="196"/>
    </row>
    <row r="299" customFormat="false" ht="14.25" hidden="false" customHeight="false" outlineLevel="0" collapsed="false">
      <c r="A299" s="196"/>
      <c r="C299" s="196"/>
      <c r="D299" s="196"/>
    </row>
    <row r="300" customFormat="false" ht="14.25" hidden="false" customHeight="false" outlineLevel="0" collapsed="false">
      <c r="A300" s="196"/>
      <c r="C300" s="196"/>
      <c r="D300" s="196"/>
    </row>
    <row r="301" customFormat="false" ht="14.25" hidden="false" customHeight="false" outlineLevel="0" collapsed="false">
      <c r="A301" s="196"/>
      <c r="C301" s="196"/>
      <c r="D301" s="196"/>
    </row>
    <row r="302" customFormat="false" ht="14.25" hidden="false" customHeight="false" outlineLevel="0" collapsed="false">
      <c r="A302" s="196"/>
      <c r="C302" s="196"/>
      <c r="D302" s="196"/>
    </row>
    <row r="303" customFormat="false" ht="14.25" hidden="false" customHeight="false" outlineLevel="0" collapsed="false">
      <c r="A303" s="196"/>
      <c r="C303" s="196"/>
      <c r="D303" s="196"/>
    </row>
    <row r="304" customFormat="false" ht="14.25" hidden="false" customHeight="false" outlineLevel="0" collapsed="false">
      <c r="A304" s="196"/>
      <c r="C304" s="196"/>
      <c r="D304" s="196"/>
    </row>
    <row r="305" customFormat="false" ht="14.25" hidden="false" customHeight="false" outlineLevel="0" collapsed="false">
      <c r="A305" s="196"/>
      <c r="C305" s="196"/>
      <c r="D305" s="196"/>
    </row>
    <row r="306" customFormat="false" ht="14.25" hidden="false" customHeight="false" outlineLevel="0" collapsed="false">
      <c r="A306" s="196"/>
      <c r="C306" s="196"/>
      <c r="D306" s="196"/>
    </row>
    <row r="307" customFormat="false" ht="14.25" hidden="false" customHeight="false" outlineLevel="0" collapsed="false">
      <c r="A307" s="196"/>
      <c r="C307" s="196"/>
      <c r="D307" s="196"/>
    </row>
    <row r="308" customFormat="false" ht="14.25" hidden="false" customHeight="false" outlineLevel="0" collapsed="false">
      <c r="A308" s="196"/>
      <c r="C308" s="196"/>
      <c r="D308" s="196"/>
    </row>
    <row r="309" customFormat="false" ht="14.25" hidden="false" customHeight="false" outlineLevel="0" collapsed="false">
      <c r="A309" s="196"/>
      <c r="C309" s="196"/>
      <c r="D309" s="196"/>
    </row>
    <row r="310" customFormat="false" ht="14.25" hidden="false" customHeight="false" outlineLevel="0" collapsed="false">
      <c r="A310" s="196"/>
      <c r="C310" s="196"/>
      <c r="D310" s="196"/>
    </row>
    <row r="311" customFormat="false" ht="14.25" hidden="false" customHeight="false" outlineLevel="0" collapsed="false">
      <c r="A311" s="196"/>
      <c r="C311" s="196"/>
      <c r="D311" s="196"/>
    </row>
    <row r="312" customFormat="false" ht="14.25" hidden="false" customHeight="false" outlineLevel="0" collapsed="false">
      <c r="A312" s="196"/>
      <c r="C312" s="196"/>
      <c r="D312" s="196"/>
    </row>
    <row r="313" customFormat="false" ht="14.25" hidden="false" customHeight="false" outlineLevel="0" collapsed="false">
      <c r="A313" s="196"/>
      <c r="C313" s="196"/>
      <c r="D313" s="196"/>
    </row>
    <row r="314" customFormat="false" ht="14.25" hidden="false" customHeight="false" outlineLevel="0" collapsed="false">
      <c r="A314" s="196"/>
      <c r="C314" s="196"/>
      <c r="D314" s="196"/>
    </row>
    <row r="315" customFormat="false" ht="14.25" hidden="false" customHeight="false" outlineLevel="0" collapsed="false">
      <c r="A315" s="196"/>
      <c r="C315" s="196"/>
      <c r="D315" s="196"/>
    </row>
    <row r="316" customFormat="false" ht="14.25" hidden="false" customHeight="false" outlineLevel="0" collapsed="false">
      <c r="A316" s="196"/>
      <c r="C316" s="196"/>
      <c r="D316" s="196"/>
    </row>
    <row r="317" customFormat="false" ht="14.25" hidden="false" customHeight="false" outlineLevel="0" collapsed="false">
      <c r="A317" s="196"/>
      <c r="C317" s="196"/>
      <c r="D317" s="196"/>
    </row>
    <row r="318" customFormat="false" ht="14.25" hidden="false" customHeight="false" outlineLevel="0" collapsed="false">
      <c r="A318" s="196"/>
      <c r="C318" s="196"/>
      <c r="D318" s="196"/>
    </row>
    <row r="319" customFormat="false" ht="14.25" hidden="false" customHeight="false" outlineLevel="0" collapsed="false">
      <c r="A319" s="196"/>
      <c r="C319" s="196"/>
      <c r="D319" s="196"/>
    </row>
    <row r="320" customFormat="false" ht="14.25" hidden="false" customHeight="false" outlineLevel="0" collapsed="false">
      <c r="A320" s="196"/>
      <c r="C320" s="196"/>
      <c r="D320" s="196"/>
    </row>
    <row r="321" customFormat="false" ht="14.25" hidden="false" customHeight="false" outlineLevel="0" collapsed="false">
      <c r="A321" s="196"/>
      <c r="C321" s="196"/>
      <c r="D321" s="196"/>
    </row>
    <row r="322" customFormat="false" ht="14.25" hidden="false" customHeight="false" outlineLevel="0" collapsed="false">
      <c r="A322" s="196"/>
      <c r="C322" s="196"/>
      <c r="D322" s="196"/>
    </row>
    <row r="323" customFormat="false" ht="14.25" hidden="false" customHeight="false" outlineLevel="0" collapsed="false">
      <c r="A323" s="196"/>
      <c r="C323" s="196"/>
      <c r="D323" s="196"/>
    </row>
    <row r="324" customFormat="false" ht="14.25" hidden="false" customHeight="false" outlineLevel="0" collapsed="false">
      <c r="A324" s="196"/>
      <c r="C324" s="196"/>
      <c r="D324" s="196"/>
    </row>
    <row r="325" customFormat="false" ht="14.25" hidden="false" customHeight="false" outlineLevel="0" collapsed="false">
      <c r="A325" s="196"/>
      <c r="C325" s="196"/>
      <c r="D325" s="196"/>
    </row>
    <row r="326" customFormat="false" ht="14.25" hidden="false" customHeight="false" outlineLevel="0" collapsed="false">
      <c r="A326" s="196"/>
      <c r="C326" s="196"/>
      <c r="D326" s="196"/>
    </row>
    <row r="327" customFormat="false" ht="14.25" hidden="false" customHeight="false" outlineLevel="0" collapsed="false">
      <c r="A327" s="196"/>
      <c r="C327" s="196"/>
      <c r="D327" s="196"/>
    </row>
    <row r="328" customFormat="false" ht="14.25" hidden="false" customHeight="false" outlineLevel="0" collapsed="false">
      <c r="A328" s="196"/>
      <c r="C328" s="196"/>
      <c r="D328" s="196"/>
    </row>
    <row r="329" customFormat="false" ht="14.25" hidden="false" customHeight="false" outlineLevel="0" collapsed="false">
      <c r="A329" s="196"/>
      <c r="C329" s="196"/>
      <c r="D329" s="196"/>
    </row>
    <row r="330" customFormat="false" ht="14.25" hidden="false" customHeight="false" outlineLevel="0" collapsed="false">
      <c r="A330" s="196"/>
      <c r="C330" s="196"/>
      <c r="D330" s="196"/>
    </row>
    <row r="331" customFormat="false" ht="14.25" hidden="false" customHeight="false" outlineLevel="0" collapsed="false">
      <c r="A331" s="196"/>
      <c r="C331" s="196"/>
      <c r="D331" s="196"/>
    </row>
    <row r="332" customFormat="false" ht="14.25" hidden="false" customHeight="false" outlineLevel="0" collapsed="false">
      <c r="A332" s="196"/>
      <c r="C332" s="196"/>
      <c r="D332" s="196"/>
    </row>
  </sheetData>
  <sheetProtection sheet="true" password="ca9c" objects="true" scenarios="true"/>
  <mergeCells count="4">
    <mergeCell ref="A1:E1"/>
    <mergeCell ref="A2:E2"/>
    <mergeCell ref="B121:E121"/>
    <mergeCell ref="B123:E123"/>
  </mergeCells>
  <printOptions headings="false" gridLines="false" gridLinesSet="true" horizontalCentered="true" verticalCentered="false"/>
  <pageMargins left="0.118055555555556" right="0.0395833333333333" top="0.659027777777778" bottom="0.540972222222222" header="0.39375" footer="0.275694444444444"/>
  <pageSetup paperSize="9" scale="8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6.33"/>
    <col collapsed="false" customWidth="true" hidden="false" outlineLevel="0" max="5" min="5" style="196" width="43.33"/>
    <col collapsed="false" customWidth="false" hidden="false" outlineLevel="0" max="1024" min="6" style="196" width="9.12"/>
  </cols>
  <sheetData>
    <row r="1" customFormat="false" ht="16.5" hidden="false" customHeight="false" outlineLevel="0" collapsed="false">
      <c r="A1" s="33"/>
      <c r="B1" s="33"/>
      <c r="C1" s="33"/>
      <c r="D1" s="33"/>
      <c r="E1" s="33"/>
    </row>
    <row r="2" customFormat="false" ht="14.25" hidden="false" customHeight="false" outlineLevel="0" collapsed="false">
      <c r="A2" s="197" t="s">
        <v>271</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36" t="s">
        <v>27</v>
      </c>
      <c r="C4" s="42" t="s">
        <v>195</v>
      </c>
      <c r="D4" s="268"/>
      <c r="E4" s="37" t="s">
        <v>53</v>
      </c>
    </row>
    <row r="5" customFormat="false" ht="14.25" hidden="false" customHeight="false" outlineLevel="0" collapsed="false">
      <c r="A5" s="44"/>
      <c r="B5" s="45" t="s">
        <v>55</v>
      </c>
      <c r="C5" s="46"/>
      <c r="D5" s="46"/>
      <c r="E5" s="41" t="s">
        <v>209</v>
      </c>
    </row>
    <row r="6" customFormat="false" ht="14.25" hidden="false" customHeight="false" outlineLevel="0" collapsed="false">
      <c r="A6" s="36" t="n">
        <v>1</v>
      </c>
      <c r="B6" s="48" t="s">
        <v>56</v>
      </c>
      <c r="C6" s="36"/>
      <c r="D6" s="49" t="s">
        <v>57</v>
      </c>
      <c r="E6" s="41" t="s">
        <v>58</v>
      </c>
    </row>
    <row r="7" customFormat="false" ht="12.8" hidden="false" customHeight="false" outlineLevel="0" collapsed="false">
      <c r="A7" s="50"/>
      <c r="B7" s="51"/>
      <c r="C7" s="52"/>
      <c r="D7" s="53"/>
      <c r="E7" s="51" t="s">
        <v>59</v>
      </c>
    </row>
    <row r="8" customFormat="false" ht="12.8" hidden="false" customHeight="false" outlineLevel="0" collapsed="false">
      <c r="A8" s="54" t="s">
        <v>60</v>
      </c>
      <c r="B8" s="55" t="s">
        <v>61</v>
      </c>
      <c r="C8" s="56"/>
      <c r="D8" s="57" t="n">
        <v>2151.53</v>
      </c>
      <c r="E8" s="55" t="s">
        <v>272</v>
      </c>
    </row>
    <row r="9" customFormat="false" ht="12.8" hidden="false" customHeight="false" outlineLevel="0" collapsed="false">
      <c r="A9" s="204"/>
      <c r="B9" s="87"/>
      <c r="C9" s="205"/>
      <c r="D9" s="206"/>
      <c r="E9" s="87"/>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2151.53</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14.25" hidden="false" customHeight="false" outlineLevel="0" collapsed="false">
      <c r="A17" s="75" t="s">
        <v>60</v>
      </c>
      <c r="B17" s="59" t="s">
        <v>70</v>
      </c>
      <c r="C17" s="76"/>
      <c r="D17" s="61" t="n">
        <f aca="false">((4*22)*4)-(D13*6%)</f>
        <v>222.9082</v>
      </c>
      <c r="E17" s="59" t="s">
        <v>71</v>
      </c>
    </row>
    <row r="18" customFormat="false" ht="14.25" hidden="false" customHeight="false" outlineLevel="0" collapsed="false">
      <c r="A18" s="75" t="s">
        <v>63</v>
      </c>
      <c r="B18" s="59" t="s">
        <v>72</v>
      </c>
      <c r="C18" s="76" t="n">
        <v>0</v>
      </c>
      <c r="D18" s="61" t="n">
        <v>460.06</v>
      </c>
      <c r="E18" s="59"/>
      <c r="H18" s="218"/>
    </row>
    <row r="19" customFormat="false" ht="14.25" hidden="false" customHeight="false" outlineLevel="0" collapsed="false">
      <c r="A19" s="75" t="s">
        <v>74</v>
      </c>
      <c r="B19" s="59" t="s">
        <v>75</v>
      </c>
      <c r="C19" s="76" t="n">
        <v>0</v>
      </c>
      <c r="D19" s="61" t="n">
        <v>43.66</v>
      </c>
      <c r="E19" s="59"/>
    </row>
    <row r="20" customFormat="false" ht="14.25" hidden="false" customHeight="false" outlineLevel="0" collapsed="false">
      <c r="A20" s="75" t="s">
        <v>76</v>
      </c>
      <c r="B20" s="59" t="s">
        <v>77</v>
      </c>
      <c r="C20" s="76"/>
      <c r="D20" s="61" t="n">
        <v>5</v>
      </c>
      <c r="E20" s="59"/>
    </row>
    <row r="21" customFormat="false" ht="14.25" hidden="false" customHeight="false" outlineLevel="0" collapsed="false">
      <c r="A21" s="78"/>
      <c r="B21" s="72" t="s">
        <v>78</v>
      </c>
      <c r="C21" s="79" t="n">
        <f aca="false">SUM(C17:C20)</f>
        <v>0</v>
      </c>
      <c r="D21" s="74" t="n">
        <f aca="false">SUM(D17:D20)</f>
        <v>731.6282</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430.306</v>
      </c>
      <c r="E25" s="59" t="s">
        <v>82</v>
      </c>
    </row>
    <row r="26" customFormat="false" ht="14.25" hidden="false" customHeight="false" outlineLevel="0" collapsed="false">
      <c r="A26" s="75" t="s">
        <v>63</v>
      </c>
      <c r="B26" s="59" t="s">
        <v>83</v>
      </c>
      <c r="C26" s="76" t="n">
        <v>0.08</v>
      </c>
      <c r="D26" s="61" t="n">
        <f aca="false">D$13*C26</f>
        <v>172.1224</v>
      </c>
      <c r="E26" s="59" t="s">
        <v>84</v>
      </c>
    </row>
    <row r="27" customFormat="false" ht="14.25" hidden="false" customHeight="false" outlineLevel="0" collapsed="false">
      <c r="A27" s="75" t="s">
        <v>74</v>
      </c>
      <c r="B27" s="59" t="s">
        <v>85</v>
      </c>
      <c r="C27" s="76" t="n">
        <v>0.025</v>
      </c>
      <c r="D27" s="61" t="n">
        <f aca="false">D$13*C27</f>
        <v>53.78825</v>
      </c>
      <c r="E27" s="59" t="s">
        <v>86</v>
      </c>
    </row>
    <row r="28" customFormat="false" ht="14.25" hidden="false" customHeight="false" outlineLevel="0" collapsed="false">
      <c r="A28" s="75" t="s">
        <v>76</v>
      </c>
      <c r="B28" s="59" t="s">
        <v>87</v>
      </c>
      <c r="C28" s="76" t="n">
        <v>0.01</v>
      </c>
      <c r="D28" s="61" t="n">
        <f aca="false">D$13*C28</f>
        <v>21.5153</v>
      </c>
      <c r="E28" s="59" t="s">
        <v>88</v>
      </c>
    </row>
    <row r="29" customFormat="false" ht="14.25" hidden="false" customHeight="false" outlineLevel="0" collapsed="false">
      <c r="A29" s="75" t="s">
        <v>89</v>
      </c>
      <c r="B29" s="59" t="s">
        <v>90</v>
      </c>
      <c r="C29" s="76" t="n">
        <v>0.025</v>
      </c>
      <c r="D29" s="61" t="n">
        <f aca="false">D$13*C29</f>
        <v>53.78825</v>
      </c>
      <c r="E29" s="59" t="s">
        <v>91</v>
      </c>
    </row>
    <row r="30" customFormat="false" ht="14.25" hidden="false" customHeight="false" outlineLevel="0" collapsed="false">
      <c r="A30" s="75" t="s">
        <v>92</v>
      </c>
      <c r="B30" s="59" t="s">
        <v>93</v>
      </c>
      <c r="C30" s="76" t="n">
        <v>0.002</v>
      </c>
      <c r="D30" s="61" t="n">
        <f aca="false">D$13*C30</f>
        <v>4.30306</v>
      </c>
      <c r="E30" s="59" t="s">
        <v>94</v>
      </c>
    </row>
    <row r="31" customFormat="false" ht="14.25" hidden="false" customHeight="false" outlineLevel="0" collapsed="false">
      <c r="A31" s="75" t="s">
        <v>95</v>
      </c>
      <c r="B31" s="59" t="s">
        <v>96</v>
      </c>
      <c r="C31" s="76" t="n">
        <v>0.006</v>
      </c>
      <c r="D31" s="61" t="n">
        <f aca="false">D$13*C31</f>
        <v>12.90918</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748.73244</v>
      </c>
      <c r="E33" s="81"/>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179.222449</v>
      </c>
      <c r="E37" s="59" t="s">
        <v>104</v>
      </c>
    </row>
    <row r="38" customFormat="false" ht="14.25" hidden="false" customHeight="false" outlineLevel="0" collapsed="false">
      <c r="A38" s="75" t="s">
        <v>63</v>
      </c>
      <c r="B38" s="87" t="s">
        <v>105</v>
      </c>
      <c r="C38" s="88" t="n">
        <v>0.0833</v>
      </c>
      <c r="D38" s="61" t="n">
        <f aca="false">D$13*C38</f>
        <v>179.222449</v>
      </c>
      <c r="E38" s="89" t="s">
        <v>106</v>
      </c>
    </row>
    <row r="39" customFormat="false" ht="14.25" hidden="false" customHeight="false" outlineLevel="0" collapsed="false">
      <c r="A39" s="75" t="s">
        <v>74</v>
      </c>
      <c r="B39" s="59" t="s">
        <v>107</v>
      </c>
      <c r="C39" s="76" t="n">
        <v>0.0278</v>
      </c>
      <c r="D39" s="61" t="n">
        <f aca="false">D$13*C39</f>
        <v>59.812534</v>
      </c>
      <c r="E39" s="59" t="s">
        <v>108</v>
      </c>
    </row>
    <row r="40" customFormat="false" ht="14.25" hidden="false" customHeight="false" outlineLevel="0" collapsed="false">
      <c r="A40" s="90"/>
      <c r="B40" s="91" t="s">
        <v>109</v>
      </c>
      <c r="C40" s="92" t="n">
        <f aca="false">SUM(C37:C39)</f>
        <v>0.1944</v>
      </c>
      <c r="D40" s="93" t="n">
        <f aca="false">SUM(D37:D39)</f>
        <v>418.257432</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C33*C40</f>
        <v>0.0676512</v>
      </c>
      <c r="D42" s="100" t="n">
        <f aca="false">D$13*C42</f>
        <v>145.553586336</v>
      </c>
      <c r="E42" s="101" t="s">
        <v>112</v>
      </c>
    </row>
    <row r="43" customFormat="false" ht="14.25" hidden="false" customHeight="false" outlineLevel="0" collapsed="false">
      <c r="A43" s="102"/>
      <c r="B43" s="103" t="s">
        <v>113</v>
      </c>
      <c r="C43" s="104" t="n">
        <f aca="false">SUM(C40:C42)</f>
        <v>0.2620512</v>
      </c>
      <c r="D43" s="105" t="n">
        <f aca="false">SUM(D40:D42)</f>
        <v>563.811018336</v>
      </c>
      <c r="E43" s="81"/>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t="s">
        <v>212</v>
      </c>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8.96112245</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0.716889796</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41.8353055555556</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14.5586863333333</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66.0720041348889</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29.8823611111111</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17.9294166666667</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8.96470833333333</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SUM(C75:C84)</f>
        <v>0.0263888888888889</v>
      </c>
      <c r="D85" s="86" t="n">
        <f aca="false">SUM(D75:D84)</f>
        <v>56.7764861111111</v>
      </c>
      <c r="E85" s="81"/>
    </row>
    <row r="86" customFormat="false" ht="14.25" hidden="false" customHeight="false" outlineLevel="0" collapsed="false">
      <c r="A86" s="80" t="s">
        <v>89</v>
      </c>
      <c r="B86" s="81" t="s">
        <v>155</v>
      </c>
      <c r="C86" s="118" t="n">
        <f aca="false">C85*C33</f>
        <v>0.00918333333333333</v>
      </c>
      <c r="D86" s="123" t="n">
        <f aca="false">D$13*C86</f>
        <v>19.7582171666667</v>
      </c>
      <c r="E86" s="117" t="s">
        <v>156</v>
      </c>
    </row>
    <row r="87" customFormat="false" ht="14.25" hidden="false" customHeight="false" outlineLevel="0" collapsed="false">
      <c r="A87" s="154"/>
      <c r="B87" s="155" t="s">
        <v>157</v>
      </c>
      <c r="C87" s="154"/>
      <c r="D87" s="156" t="n">
        <f aca="false">SUM(D85:D86)</f>
        <v>76.5347032777778</v>
      </c>
      <c r="E87" s="98" t="s">
        <v>158</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4338.30836574867</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161</v>
      </c>
      <c r="E91" s="166" t="n">
        <f aca="false">D89*D91</f>
        <v>4338.30836574867</v>
      </c>
    </row>
    <row r="92" customFormat="false" ht="14.25" hidden="false" customHeight="false" outlineLevel="0" collapsed="false">
      <c r="A92" s="199"/>
      <c r="B92" s="219"/>
      <c r="C92" s="199"/>
      <c r="D92" s="220"/>
      <c r="E92" s="21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4.25" hidden="false" customHeight="false" outlineLevel="0" collapsed="false">
      <c r="A95" s="124" t="s">
        <v>60</v>
      </c>
      <c r="B95" s="98" t="s">
        <v>163</v>
      </c>
      <c r="C95" s="99" t="n">
        <v>0.13</v>
      </c>
      <c r="D95" s="100" t="n">
        <f aca="false">E91*C95</f>
        <v>563.980087547327</v>
      </c>
      <c r="E95" s="170" t="s">
        <v>164</v>
      </c>
    </row>
    <row r="96" customFormat="false" ht="14.25" hidden="false" customHeight="false" outlineLevel="0" collapsed="false">
      <c r="A96" s="80" t="s">
        <v>63</v>
      </c>
      <c r="B96" s="98" t="s">
        <v>165</v>
      </c>
      <c r="C96" s="99" t="n">
        <v>0.1</v>
      </c>
      <c r="D96" s="83" t="n">
        <f aca="false">(E91+D95)*C96</f>
        <v>490.228845329599</v>
      </c>
      <c r="E96" s="170" t="s">
        <v>166</v>
      </c>
    </row>
    <row r="97" customFormat="false" ht="14.25" hidden="false" customHeight="false" outlineLevel="0" collapsed="false">
      <c r="A97" s="116"/>
      <c r="B97" s="113" t="s">
        <v>167</v>
      </c>
      <c r="C97" s="122"/>
      <c r="D97" s="115" t="n">
        <f aca="false">SUM(D95:D96)</f>
        <v>1054.20893287693</v>
      </c>
      <c r="E97" s="171"/>
    </row>
    <row r="98" customFormat="false" ht="14.25" hidden="false" customHeight="false" outlineLevel="0" collapsed="false">
      <c r="A98" s="102"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(E91+D97)/(1-6.65%)</f>
        <v>5776.66555824916</v>
      </c>
      <c r="E100" s="181"/>
    </row>
    <row r="101" customFormat="false" ht="14.25" hidden="false" customHeight="false" outlineLevel="0" collapsed="false">
      <c r="A101" s="199"/>
      <c r="B101" s="219"/>
      <c r="C101" s="224"/>
      <c r="D101" s="220"/>
      <c r="E101" s="225"/>
    </row>
    <row r="102" customFormat="false" ht="14.25" hidden="false" customHeight="false" outlineLevel="0" collapsed="false">
      <c r="A102" s="107"/>
      <c r="B102" s="108" t="s">
        <v>171</v>
      </c>
      <c r="C102" s="183"/>
      <c r="D102" s="184"/>
      <c r="E102" s="185"/>
    </row>
    <row r="103" customFormat="false" ht="14.25" hidden="false" customHeight="false" outlineLevel="0" collapsed="false">
      <c r="A103" s="167"/>
      <c r="B103" s="136"/>
      <c r="C103" s="168" t="s">
        <v>69</v>
      </c>
      <c r="D103" s="135" t="s">
        <v>57</v>
      </c>
      <c r="E103" s="149" t="s">
        <v>58</v>
      </c>
    </row>
    <row r="104" customFormat="false" ht="14.25" hidden="false" customHeight="false" outlineLevel="0" collapsed="false">
      <c r="A104" s="124" t="s">
        <v>74</v>
      </c>
      <c r="B104" s="98" t="s">
        <v>172</v>
      </c>
      <c r="C104" s="99"/>
      <c r="D104" s="83"/>
      <c r="E104" s="186" t="s">
        <v>173</v>
      </c>
    </row>
    <row r="105" customFormat="false" ht="12.8" hidden="false" customHeight="false" outlineLevel="0" collapsed="false">
      <c r="A105" s="80"/>
      <c r="B105" s="81" t="s">
        <v>174</v>
      </c>
      <c r="C105" s="82" t="n">
        <v>0.0165</v>
      </c>
      <c r="D105" s="83" t="n">
        <f aca="false">$D$100*C105</f>
        <v>95.3149817111112</v>
      </c>
      <c r="E105" s="187" t="s">
        <v>175</v>
      </c>
    </row>
    <row r="106" customFormat="false" ht="12.8" hidden="false" customHeight="false" outlineLevel="0" collapsed="false">
      <c r="A106" s="80"/>
      <c r="B106" s="81" t="s">
        <v>176</v>
      </c>
      <c r="C106" s="82" t="n">
        <v>0.076</v>
      </c>
      <c r="D106" s="83" t="n">
        <f aca="false">$D$100*C106</f>
        <v>439.026582426936</v>
      </c>
      <c r="E106" s="187" t="s">
        <v>175</v>
      </c>
    </row>
    <row r="107" customFormat="false" ht="12.8" hidden="false" customHeight="false" outlineLevel="0" collapsed="false">
      <c r="A107" s="188"/>
      <c r="B107" s="189" t="s">
        <v>177</v>
      </c>
      <c r="C107" s="190" t="n">
        <v>0.03</v>
      </c>
      <c r="D107" s="191" t="n">
        <f aca="false">$D$100*C107</f>
        <v>173.299966747475</v>
      </c>
      <c r="E107" s="192" t="s">
        <v>178</v>
      </c>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SUM(C105:C108)</f>
        <v>0.1225</v>
      </c>
      <c r="D109" s="86" t="n">
        <f aca="false">SUM(D105:D108)</f>
        <v>707.641530885522</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6484.30708913468</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77811.6850696162</v>
      </c>
      <c r="E114" s="81"/>
    </row>
    <row r="115" customFormat="false" ht="14.25" hidden="false" customHeight="false" outlineLevel="0" collapsed="false">
      <c r="A115" s="188"/>
      <c r="B115" s="226"/>
      <c r="C115" s="188"/>
      <c r="D115" s="227"/>
      <c r="E115" s="189"/>
    </row>
    <row r="116" s="196" customFormat="true" ht="9" hidden="false" customHeight="false" outlineLevel="0" collapsed="false"/>
    <row r="117" s="196" customFormat="true" ht="9" hidden="false" customHeight="false" outlineLevel="0" collapsed="false"/>
    <row r="118" s="196" customFormat="true" ht="32.95" hidden="false" customHeight="true" outlineLevel="0" collapsed="false">
      <c r="B118" s="193" t="s">
        <v>181</v>
      </c>
      <c r="C118" s="193"/>
      <c r="D118" s="193"/>
      <c r="E118" s="193"/>
    </row>
    <row r="119" s="196" customFormat="true" ht="12.8" hidden="false" customHeight="false" outlineLevel="0" collapsed="false">
      <c r="B119" s="31"/>
      <c r="C119" s="31"/>
      <c r="D119" s="31"/>
      <c r="E119" s="31"/>
    </row>
    <row r="120" s="196" customFormat="true" ht="36.1" hidden="false" customHeight="false" outlineLevel="0" collapsed="false">
      <c r="B120" s="194" t="s">
        <v>182</v>
      </c>
      <c r="C120" s="194"/>
      <c r="D120" s="194"/>
      <c r="E120" s="194"/>
    </row>
    <row r="121" s="196" customFormat="true" ht="9" hidden="false" customHeight="false" outlineLevel="0" collapsed="false"/>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sheetData>
  <sheetProtection sheet="true" password="ca9c" objects="true" scenarios="true"/>
  <mergeCells count="5">
    <mergeCell ref="A1:E1"/>
    <mergeCell ref="A2:E2"/>
    <mergeCell ref="A3:E3"/>
    <mergeCell ref="B118:E118"/>
    <mergeCell ref="B120:E1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I28" activeCellId="0" sqref="I28"/>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K29" activeCellId="0" sqref="K29"/>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7"/>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30" width="6.56"/>
    <col collapsed="false" customWidth="true" hidden="false" outlineLevel="0" max="2" min="2" style="31" width="57.66"/>
    <col collapsed="false" customWidth="false" hidden="false" outlineLevel="0" max="3" min="3" style="30" width="9.12"/>
    <col collapsed="false" customWidth="true" hidden="false" outlineLevel="0" max="4" min="4" style="32" width="13.43"/>
    <col collapsed="false" customWidth="true" hidden="false" outlineLevel="0" max="5" min="5" style="31" width="43.33"/>
    <col collapsed="false" customWidth="false" hidden="false" outlineLevel="0" max="1024" min="6" style="31" width="9.12"/>
  </cols>
  <sheetData>
    <row r="1" customFormat="false" ht="16.5" hidden="false" customHeight="false" outlineLevel="0" collapsed="false">
      <c r="A1" s="33"/>
      <c r="B1" s="33"/>
      <c r="C1" s="33"/>
      <c r="D1" s="33"/>
      <c r="E1" s="33"/>
    </row>
    <row r="2" customFormat="false" ht="14.25" hidden="false" customHeight="false" outlineLevel="0" collapsed="false">
      <c r="A2" s="34" t="s">
        <v>51</v>
      </c>
      <c r="B2" s="34"/>
      <c r="C2" s="34"/>
      <c r="D2" s="34"/>
      <c r="E2" s="34"/>
    </row>
    <row r="3" customFormat="false" ht="22.5" hidden="false" customHeight="true" outlineLevel="0" collapsed="false">
      <c r="A3" s="35" t="s">
        <v>52</v>
      </c>
      <c r="B3" s="35"/>
      <c r="C3" s="35"/>
      <c r="D3" s="35"/>
      <c r="E3" s="35"/>
    </row>
    <row r="4" customFormat="false" ht="14.25" hidden="false" customHeight="false" outlineLevel="0" collapsed="false">
      <c r="A4" s="36"/>
      <c r="B4" s="36"/>
      <c r="C4" s="36"/>
      <c r="D4" s="36"/>
      <c r="E4" s="37" t="s">
        <v>53</v>
      </c>
    </row>
    <row r="5" customFormat="false" ht="14.25" hidden="false" customHeight="false" outlineLevel="0" collapsed="false">
      <c r="A5" s="38"/>
      <c r="B5" s="39"/>
      <c r="C5" s="38"/>
      <c r="D5" s="40"/>
      <c r="E5" s="41" t="s">
        <v>54</v>
      </c>
    </row>
    <row r="6" customFormat="false" ht="14.25" hidden="false" customHeight="false" outlineLevel="0" collapsed="false">
      <c r="A6" s="38"/>
      <c r="B6" s="36" t="s">
        <v>7</v>
      </c>
      <c r="C6" s="42"/>
      <c r="D6" s="43"/>
      <c r="E6" s="41"/>
    </row>
    <row r="7" customFormat="false" ht="14.25" hidden="false" customHeight="false" outlineLevel="0" collapsed="false">
      <c r="A7" s="44"/>
      <c r="B7" s="45" t="s">
        <v>55</v>
      </c>
      <c r="C7" s="46"/>
      <c r="D7" s="46"/>
      <c r="E7" s="47"/>
    </row>
    <row r="8" customFormat="false" ht="14.25" hidden="false" customHeight="false" outlineLevel="0" collapsed="false">
      <c r="A8" s="36" t="n">
        <v>1</v>
      </c>
      <c r="B8" s="48" t="s">
        <v>56</v>
      </c>
      <c r="C8" s="36"/>
      <c r="D8" s="49" t="s">
        <v>57</v>
      </c>
      <c r="E8" s="48" t="s">
        <v>58</v>
      </c>
    </row>
    <row r="9" customFormat="false" ht="14.25" hidden="false" customHeight="false" outlineLevel="0" collapsed="false">
      <c r="A9" s="50"/>
      <c r="B9" s="51"/>
      <c r="C9" s="52"/>
      <c r="D9" s="53"/>
      <c r="E9" s="51" t="s">
        <v>59</v>
      </c>
    </row>
    <row r="10" customFormat="false" ht="14.25" hidden="false" customHeight="false" outlineLevel="0" collapsed="false">
      <c r="A10" s="54" t="s">
        <v>60</v>
      </c>
      <c r="B10" s="55" t="s">
        <v>61</v>
      </c>
      <c r="C10" s="56"/>
      <c r="D10" s="57" t="n">
        <v>2005.56</v>
      </c>
      <c r="E10" s="55" t="s">
        <v>62</v>
      </c>
    </row>
    <row r="11" customFormat="false" ht="14.25" hidden="false" customHeight="false" outlineLevel="0" collapsed="false">
      <c r="A11" s="54" t="s">
        <v>63</v>
      </c>
      <c r="B11" s="55" t="s">
        <v>64</v>
      </c>
      <c r="C11" s="50"/>
      <c r="D11" s="53"/>
      <c r="E11" s="51"/>
    </row>
    <row r="12" customFormat="false" ht="14.25" hidden="false" customHeight="false" outlineLevel="0" collapsed="false">
      <c r="A12" s="58"/>
      <c r="B12" s="59"/>
      <c r="C12" s="60"/>
      <c r="D12" s="61" t="n">
        <f aca="false">D10*C12</f>
        <v>0</v>
      </c>
      <c r="E12" s="59"/>
    </row>
    <row r="13" customFormat="false" ht="14.25" hidden="false" customHeight="false" outlineLevel="0" collapsed="false">
      <c r="A13" s="44" t="s">
        <v>65</v>
      </c>
      <c r="B13" s="62" t="s">
        <v>66</v>
      </c>
      <c r="C13" s="63"/>
      <c r="D13" s="64" t="n">
        <f aca="false">SUM(D10:D12)</f>
        <v>2005.56</v>
      </c>
      <c r="E13" s="65"/>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14.25" hidden="false" customHeight="false" outlineLevel="0" collapsed="false">
      <c r="A17" s="75" t="s">
        <v>60</v>
      </c>
      <c r="B17" s="59" t="s">
        <v>70</v>
      </c>
      <c r="C17" s="76"/>
      <c r="D17" s="61" t="n">
        <f aca="false">((4*22)*4)-(D13*6%)</f>
        <v>231.6664</v>
      </c>
      <c r="E17" s="59" t="s">
        <v>71</v>
      </c>
    </row>
    <row r="18" customFormat="false" ht="14.25" hidden="false" customHeight="false" outlineLevel="0" collapsed="false">
      <c r="A18" s="75" t="s">
        <v>63</v>
      </c>
      <c r="B18" s="59" t="s">
        <v>72</v>
      </c>
      <c r="C18" s="76" t="n">
        <v>0</v>
      </c>
      <c r="D18" s="61" t="n">
        <v>460.06</v>
      </c>
      <c r="E18" s="59" t="s">
        <v>73</v>
      </c>
    </row>
    <row r="19" customFormat="false" ht="14.25" hidden="false" customHeight="false" outlineLevel="0" collapsed="false">
      <c r="A19" s="75" t="s">
        <v>74</v>
      </c>
      <c r="B19" s="59" t="s">
        <v>75</v>
      </c>
      <c r="C19" s="76" t="n">
        <v>0</v>
      </c>
      <c r="D19" s="61" t="n">
        <v>43.66</v>
      </c>
      <c r="E19" s="59"/>
      <c r="H19" s="77"/>
    </row>
    <row r="20" customFormat="false" ht="14.25" hidden="false" customHeight="false" outlineLevel="0" collapsed="false">
      <c r="A20" s="75" t="s">
        <v>76</v>
      </c>
      <c r="B20" s="59" t="s">
        <v>77</v>
      </c>
      <c r="C20" s="76"/>
      <c r="D20" s="61" t="n">
        <v>5</v>
      </c>
      <c r="E20" s="59"/>
    </row>
    <row r="21" customFormat="false" ht="14.25" hidden="false" customHeight="false" outlineLevel="0" collapsed="false">
      <c r="A21" s="78"/>
      <c r="B21" s="72" t="s">
        <v>78</v>
      </c>
      <c r="C21" s="79" t="n">
        <f aca="false">SUM(C17:C20)</f>
        <v>0</v>
      </c>
      <c r="D21" s="74" t="n">
        <f aca="false">SUM(D17:D20)</f>
        <v>740.3864</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401.112</v>
      </c>
      <c r="E25" s="59" t="s">
        <v>82</v>
      </c>
    </row>
    <row r="26" customFormat="false" ht="14.25" hidden="false" customHeight="false" outlineLevel="0" collapsed="false">
      <c r="A26" s="75" t="s">
        <v>63</v>
      </c>
      <c r="B26" s="59" t="s">
        <v>83</v>
      </c>
      <c r="C26" s="76" t="n">
        <v>0.08</v>
      </c>
      <c r="D26" s="61" t="n">
        <f aca="false">D$13*C26</f>
        <v>160.4448</v>
      </c>
      <c r="E26" s="59" t="s">
        <v>84</v>
      </c>
    </row>
    <row r="27" customFormat="false" ht="14.25" hidden="false" customHeight="false" outlineLevel="0" collapsed="false">
      <c r="A27" s="75" t="s">
        <v>74</v>
      </c>
      <c r="B27" s="59" t="s">
        <v>85</v>
      </c>
      <c r="C27" s="76" t="n">
        <v>0.025</v>
      </c>
      <c r="D27" s="61" t="n">
        <f aca="false">D$13*C27</f>
        <v>50.139</v>
      </c>
      <c r="E27" s="59" t="s">
        <v>86</v>
      </c>
    </row>
    <row r="28" customFormat="false" ht="14.25" hidden="false" customHeight="false" outlineLevel="0" collapsed="false">
      <c r="A28" s="75" t="s">
        <v>76</v>
      </c>
      <c r="B28" s="59" t="s">
        <v>87</v>
      </c>
      <c r="C28" s="76" t="n">
        <v>0.01</v>
      </c>
      <c r="D28" s="61" t="n">
        <f aca="false">D$13*C28</f>
        <v>20.0556</v>
      </c>
      <c r="E28" s="59" t="s">
        <v>88</v>
      </c>
    </row>
    <row r="29" customFormat="false" ht="14.25" hidden="false" customHeight="false" outlineLevel="0" collapsed="false">
      <c r="A29" s="75" t="s">
        <v>89</v>
      </c>
      <c r="B29" s="59" t="s">
        <v>90</v>
      </c>
      <c r="C29" s="76" t="n">
        <v>0.025</v>
      </c>
      <c r="D29" s="61" t="n">
        <f aca="false">D$13*C29</f>
        <v>50.139</v>
      </c>
      <c r="E29" s="59" t="s">
        <v>91</v>
      </c>
    </row>
    <row r="30" customFormat="false" ht="14.25" hidden="false" customHeight="false" outlineLevel="0" collapsed="false">
      <c r="A30" s="75" t="s">
        <v>92</v>
      </c>
      <c r="B30" s="59" t="s">
        <v>93</v>
      </c>
      <c r="C30" s="76" t="n">
        <v>0.002</v>
      </c>
      <c r="D30" s="61" t="n">
        <f aca="false">D$13*C30</f>
        <v>4.01112</v>
      </c>
      <c r="E30" s="59" t="s">
        <v>94</v>
      </c>
    </row>
    <row r="31" customFormat="false" ht="14.25" hidden="false" customHeight="false" outlineLevel="0" collapsed="false">
      <c r="A31" s="75" t="s">
        <v>95</v>
      </c>
      <c r="B31" s="59" t="s">
        <v>96</v>
      </c>
      <c r="C31" s="76" t="n">
        <v>0.006</v>
      </c>
      <c r="D31" s="61" t="n">
        <f aca="false">D$13*C31</f>
        <v>12.03336</v>
      </c>
      <c r="E31" s="59" t="s">
        <v>97</v>
      </c>
    </row>
    <row r="32" customFormat="false" ht="12.8"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697.93488</v>
      </c>
      <c r="E33" s="81"/>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167.063148</v>
      </c>
      <c r="E37" s="59" t="s">
        <v>104</v>
      </c>
    </row>
    <row r="38" customFormat="false" ht="14.25" hidden="false" customHeight="false" outlineLevel="0" collapsed="false">
      <c r="A38" s="75" t="s">
        <v>63</v>
      </c>
      <c r="B38" s="87" t="s">
        <v>105</v>
      </c>
      <c r="C38" s="88" t="n">
        <v>0.0833</v>
      </c>
      <c r="D38" s="61" t="n">
        <f aca="false">D$13*C38</f>
        <v>167.063148</v>
      </c>
      <c r="E38" s="89" t="s">
        <v>106</v>
      </c>
    </row>
    <row r="39" customFormat="false" ht="14.25" hidden="false" customHeight="false" outlineLevel="0" collapsed="false">
      <c r="A39" s="75" t="s">
        <v>74</v>
      </c>
      <c r="B39" s="59" t="s">
        <v>107</v>
      </c>
      <c r="C39" s="76" t="n">
        <v>0.0278</v>
      </c>
      <c r="D39" s="61" t="n">
        <f aca="false">D$13*C39</f>
        <v>55.754568</v>
      </c>
      <c r="E39" s="59" t="s">
        <v>108</v>
      </c>
    </row>
    <row r="40" customFormat="false" ht="14.25" hidden="false" customHeight="false" outlineLevel="0" collapsed="false">
      <c r="A40" s="90"/>
      <c r="B40" s="91" t="s">
        <v>109</v>
      </c>
      <c r="C40" s="92" t="n">
        <f aca="false">SUM(C37:C39)</f>
        <v>0.1944</v>
      </c>
      <c r="D40" s="93" t="n">
        <f aca="false">SUM(D37:D39)</f>
        <v>389.880864</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135.678540672</v>
      </c>
      <c r="E42" s="101" t="s">
        <v>112</v>
      </c>
    </row>
    <row r="43" customFormat="false" ht="14.25" hidden="false" customHeight="false" outlineLevel="0" collapsed="false">
      <c r="A43" s="102"/>
      <c r="B43" s="103" t="s">
        <v>113</v>
      </c>
      <c r="C43" s="104" t="n">
        <f aca="false">SUM(C40:C42)</f>
        <v>0.2620512</v>
      </c>
      <c r="D43" s="105" t="n">
        <f aca="false">SUM(D40:D42)</f>
        <v>525.559404672</v>
      </c>
      <c r="E43" s="81"/>
    </row>
    <row r="44" customFormat="false" ht="14.25" hidden="false" customHeight="false" outlineLevel="0" collapsed="false">
      <c r="A44" s="38"/>
      <c r="B44" s="39"/>
      <c r="C44" s="106"/>
      <c r="D44" s="40"/>
      <c r="E44" s="3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38"/>
      <c r="B54" s="39"/>
      <c r="C54" s="38"/>
      <c r="D54" s="40"/>
      <c r="E54" s="3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8.3531574</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0.668252592</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38.997</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13.570956</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61.589365992</v>
      </c>
      <c r="E71" s="81"/>
    </row>
    <row r="72" customFormat="false" ht="14.25" hidden="false" customHeight="false" outlineLevel="0" collapsed="false">
      <c r="A72" s="38"/>
      <c r="B72" s="39"/>
      <c r="C72" s="106"/>
      <c r="D72" s="40"/>
      <c r="E72" s="3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16"/>
      <c r="B75" s="117"/>
      <c r="C75" s="116"/>
      <c r="D75" s="119"/>
      <c r="E75" s="117" t="s">
        <v>140</v>
      </c>
    </row>
    <row r="76" customFormat="false" ht="14.25" hidden="false" customHeight="false" outlineLevel="0" collapsed="false">
      <c r="A76" s="120" t="s">
        <v>60</v>
      </c>
      <c r="B76" s="121" t="s">
        <v>141</v>
      </c>
      <c r="C76" s="122" t="n">
        <f aca="false">(5/30)/12</f>
        <v>0.0138888888888889</v>
      </c>
      <c r="D76" s="123" t="n">
        <f aca="false">D$13*C76</f>
        <v>27.855</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16.713</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8.3565</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SUM(C76:C84)</f>
        <v>0.0263888888888889</v>
      </c>
      <c r="D85" s="86" t="n">
        <f aca="false">SUM(D76:D84)</f>
        <v>52.9245</v>
      </c>
      <c r="E85" s="81"/>
    </row>
    <row r="86" customFormat="false" ht="14.25" hidden="false" customHeight="false" outlineLevel="0" collapsed="false">
      <c r="A86" s="80" t="s">
        <v>89</v>
      </c>
      <c r="B86" s="81" t="s">
        <v>155</v>
      </c>
      <c r="C86" s="118" t="n">
        <f aca="false">C85*C33</f>
        <v>0.00918333333333333</v>
      </c>
      <c r="D86" s="123" t="n">
        <f aca="false">D$13*C86</f>
        <v>18.417726</v>
      </c>
      <c r="E86" s="117" t="s">
        <v>156</v>
      </c>
    </row>
    <row r="87" customFormat="false" ht="14.25" hidden="false" customHeight="false" outlineLevel="0" collapsed="false">
      <c r="A87" s="154"/>
      <c r="B87" s="155" t="s">
        <v>157</v>
      </c>
      <c r="C87" s="154"/>
      <c r="D87" s="156" t="n">
        <f aca="false">SUM(D85:D86)</f>
        <v>71.342226</v>
      </c>
      <c r="E87" s="98" t="s">
        <v>158</v>
      </c>
    </row>
    <row r="88" customFormat="false" ht="14.25" hidden="false" customHeight="false" outlineLevel="0" collapsed="false">
      <c r="A88" s="157"/>
      <c r="B88" s="158"/>
      <c r="C88" s="157"/>
      <c r="D88" s="159"/>
      <c r="E88" s="160"/>
    </row>
    <row r="89" customFormat="false" ht="14.25" hidden="false" customHeight="false" outlineLevel="0" collapsed="false">
      <c r="A89" s="80"/>
      <c r="B89" s="84" t="s">
        <v>159</v>
      </c>
      <c r="C89" s="85"/>
      <c r="D89" s="86" t="n">
        <f aca="false">D87+D71+D53+D43+D33+D21+D13</f>
        <v>4102.372276664</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161</v>
      </c>
      <c r="E91" s="166" t="n">
        <f aca="false">D89*D91</f>
        <v>4102.372276664</v>
      </c>
    </row>
    <row r="92" customFormat="false" ht="14.25" hidden="false" customHeight="false" outlineLevel="0" collapsed="false">
      <c r="A92" s="38"/>
      <c r="B92" s="39"/>
      <c r="C92" s="38"/>
      <c r="D92" s="40"/>
      <c r="E92" s="3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2.8" hidden="false" customHeight="false" outlineLevel="0" collapsed="false">
      <c r="A95" s="124" t="s">
        <v>60</v>
      </c>
      <c r="B95" s="98" t="s">
        <v>163</v>
      </c>
      <c r="C95" s="99" t="n">
        <v>0.13</v>
      </c>
      <c r="D95" s="100" t="n">
        <f aca="false">E91*C95</f>
        <v>533.30839596632</v>
      </c>
      <c r="E95" s="170" t="s">
        <v>164</v>
      </c>
    </row>
    <row r="96" customFormat="false" ht="14.25" hidden="false" customHeight="false" outlineLevel="0" collapsed="false">
      <c r="A96" s="80" t="s">
        <v>63</v>
      </c>
      <c r="B96" s="98" t="s">
        <v>165</v>
      </c>
      <c r="C96" s="99" t="n">
        <v>0.1</v>
      </c>
      <c r="D96" s="83" t="n">
        <f aca="false">(E91+D95)*C96</f>
        <v>463.568067263032</v>
      </c>
      <c r="E96" s="170" t="s">
        <v>166</v>
      </c>
    </row>
    <row r="97" customFormat="false" ht="14.25" hidden="false" customHeight="false" outlineLevel="0" collapsed="false">
      <c r="A97" s="116"/>
      <c r="B97" s="113" t="s">
        <v>167</v>
      </c>
      <c r="C97" s="122"/>
      <c r="D97" s="115" t="n">
        <f aca="false">SUM(D95:D96)</f>
        <v>996.876463229352</v>
      </c>
      <c r="E97" s="171"/>
    </row>
    <row r="98" customFormat="false" ht="14.25" hidden="false" customHeight="false" outlineLevel="0" collapsed="false">
      <c r="A98" s="102"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(D97+E91)/(1-6.65%)</f>
        <v>5462.50534535978</v>
      </c>
      <c r="E100" s="181"/>
    </row>
    <row r="101" customFormat="false" ht="14.25" hidden="false" customHeight="false" outlineLevel="0" collapsed="false">
      <c r="A101" s="38"/>
      <c r="B101" s="39"/>
      <c r="C101" s="106"/>
      <c r="D101" s="40"/>
      <c r="E101" s="182"/>
    </row>
    <row r="102" customFormat="false" ht="12.8" hidden="false" customHeight="false" outlineLevel="0" collapsed="false">
      <c r="A102" s="107"/>
      <c r="B102" s="108" t="s">
        <v>171</v>
      </c>
      <c r="C102" s="183"/>
      <c r="D102" s="184"/>
      <c r="E102" s="185"/>
    </row>
    <row r="103" customFormat="false" ht="12.8" hidden="false" customHeight="false" outlineLevel="0" collapsed="false">
      <c r="A103" s="167"/>
      <c r="B103" s="136"/>
      <c r="C103" s="168" t="s">
        <v>69</v>
      </c>
      <c r="D103" s="135" t="s">
        <v>57</v>
      </c>
      <c r="E103" s="149" t="s">
        <v>58</v>
      </c>
    </row>
    <row r="104" customFormat="false" ht="12.8" hidden="false" customHeight="false" outlineLevel="0" collapsed="false">
      <c r="A104" s="124" t="s">
        <v>74</v>
      </c>
      <c r="B104" s="98" t="s">
        <v>172</v>
      </c>
      <c r="C104" s="99"/>
      <c r="D104" s="83"/>
      <c r="E104" s="186" t="s">
        <v>173</v>
      </c>
    </row>
    <row r="105" customFormat="false" ht="12.8" hidden="false" customHeight="false" outlineLevel="0" collapsed="false">
      <c r="A105" s="80"/>
      <c r="B105" s="81" t="s">
        <v>174</v>
      </c>
      <c r="C105" s="82" t="n">
        <v>0.0165</v>
      </c>
      <c r="D105" s="83" t="n">
        <f aca="false">$D$100*C105</f>
        <v>90.1313381984363</v>
      </c>
      <c r="E105" s="187" t="s">
        <v>175</v>
      </c>
    </row>
    <row r="106" customFormat="false" ht="12.8" hidden="false" customHeight="false" outlineLevel="0" collapsed="false">
      <c r="A106" s="80"/>
      <c r="B106" s="81" t="s">
        <v>176</v>
      </c>
      <c r="C106" s="82" t="n">
        <v>0.076</v>
      </c>
      <c r="D106" s="83" t="n">
        <f aca="false">$D$100*C106</f>
        <v>415.150406247343</v>
      </c>
      <c r="E106" s="187" t="s">
        <v>175</v>
      </c>
    </row>
    <row r="107" customFormat="false" ht="12.8" hidden="false" customHeight="false" outlineLevel="0" collapsed="false">
      <c r="A107" s="188"/>
      <c r="B107" s="189" t="s">
        <v>177</v>
      </c>
      <c r="C107" s="190" t="n">
        <v>0.03</v>
      </c>
      <c r="D107" s="191" t="n">
        <f aca="false">$D$100*C107</f>
        <v>163.875160360793</v>
      </c>
      <c r="E107" s="192" t="s">
        <v>178</v>
      </c>
    </row>
    <row r="108" customFormat="false" ht="12.8" hidden="false" customHeight="false" outlineLevel="0" collapsed="false">
      <c r="A108" s="80"/>
      <c r="B108" s="81"/>
      <c r="C108" s="82"/>
      <c r="D108" s="83"/>
      <c r="E108" s="81"/>
    </row>
    <row r="109" customFormat="false" ht="12.8" hidden="false" customHeight="false" outlineLevel="0" collapsed="false">
      <c r="A109" s="147"/>
      <c r="B109" s="84" t="s">
        <v>154</v>
      </c>
      <c r="C109" s="85" t="n">
        <f aca="false">SUM(C105:C108)</f>
        <v>0.1225</v>
      </c>
      <c r="D109" s="86" t="n">
        <f aca="false">SUM(D105:D108)</f>
        <v>669.156904806573</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6131.66225016635</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73579.9470019962</v>
      </c>
      <c r="E114" s="81"/>
    </row>
    <row r="115" s="31" customFormat="true" ht="9" hidden="false" customHeight="false" outlineLevel="0" collapsed="false"/>
    <row r="116" s="31" customFormat="true" ht="9" hidden="false" customHeight="false" outlineLevel="0" collapsed="false"/>
    <row r="117" s="31" customFormat="true" ht="32.95" hidden="false" customHeight="true" outlineLevel="0" collapsed="false">
      <c r="B117" s="193" t="s">
        <v>181</v>
      </c>
      <c r="C117" s="193"/>
      <c r="D117" s="193"/>
      <c r="E117" s="193"/>
    </row>
    <row r="118" s="31" customFormat="true" ht="22.75" hidden="false" customHeight="true" outlineLevel="0" collapsed="false"/>
    <row r="119" s="31" customFormat="true" ht="36.1" hidden="false" customHeight="false" outlineLevel="0" collapsed="false">
      <c r="B119" s="194" t="s">
        <v>182</v>
      </c>
      <c r="C119" s="194"/>
      <c r="D119" s="194"/>
      <c r="E119" s="194"/>
      <c r="F119" s="195"/>
    </row>
    <row r="120" s="31" customFormat="true" ht="9" hidden="false" customHeight="false" outlineLevel="0" collapsed="false"/>
    <row r="121" s="31" customFormat="true" ht="9" hidden="false" customHeight="false" outlineLevel="0" collapsed="false"/>
    <row r="122" s="31" customFormat="true" ht="9" hidden="false" customHeight="false" outlineLevel="0" collapsed="false"/>
    <row r="123" s="31" customFormat="true" ht="9" hidden="false" customHeight="false" outlineLevel="0" collapsed="false"/>
    <row r="124" s="31" customFormat="true" ht="9" hidden="false" customHeight="false" outlineLevel="0" collapsed="false"/>
    <row r="125" s="31" customFormat="true" ht="9" hidden="false" customHeight="false" outlineLevel="0" collapsed="false"/>
    <row r="126" s="31" customFormat="true" ht="9" hidden="false" customHeight="false" outlineLevel="0" collapsed="false"/>
    <row r="127" s="31" customFormat="true" ht="9" hidden="false" customHeight="false" outlineLevel="0" collapsed="false"/>
    <row r="128" s="31" customFormat="true" ht="9" hidden="false" customHeight="false" outlineLevel="0" collapsed="false"/>
    <row r="129" s="31" customFormat="true" ht="9" hidden="false" customHeight="false" outlineLevel="0" collapsed="false"/>
    <row r="130" s="31" customFormat="true" ht="9" hidden="false" customHeight="false" outlineLevel="0" collapsed="false"/>
    <row r="131" s="31" customFormat="true" ht="9" hidden="false" customHeight="false" outlineLevel="0" collapsed="false"/>
    <row r="132" s="31" customFormat="true" ht="9" hidden="false" customHeight="false" outlineLevel="0" collapsed="false"/>
    <row r="133" s="31" customFormat="true" ht="9" hidden="false" customHeight="false" outlineLevel="0" collapsed="false"/>
    <row r="134" s="31" customFormat="true" ht="9" hidden="false" customHeight="false" outlineLevel="0" collapsed="false"/>
    <row r="135" s="31" customFormat="true" ht="9" hidden="false" customHeight="false" outlineLevel="0" collapsed="false"/>
    <row r="136" s="31" customFormat="true" ht="9" hidden="false" customHeight="false" outlineLevel="0" collapsed="false"/>
    <row r="137" s="31" customFormat="true" ht="9" hidden="false" customHeight="false" outlineLevel="0" collapsed="false"/>
    <row r="138" s="31" customFormat="true" ht="9" hidden="false" customHeight="false" outlineLevel="0" collapsed="false"/>
    <row r="139" s="31" customFormat="true" ht="9" hidden="false" customHeight="false" outlineLevel="0" collapsed="false"/>
    <row r="140" s="31" customFormat="true" ht="9" hidden="false" customHeight="false" outlineLevel="0" collapsed="false"/>
    <row r="141" s="31" customFormat="true" ht="9" hidden="false" customHeight="false" outlineLevel="0" collapsed="false"/>
    <row r="142" s="31" customFormat="true" ht="9" hidden="false" customHeight="false" outlineLevel="0" collapsed="false"/>
    <row r="143" s="31" customFormat="true" ht="9" hidden="false" customHeight="false" outlineLevel="0" collapsed="false"/>
    <row r="144" s="31" customFormat="true" ht="9" hidden="false" customHeight="false" outlineLevel="0" collapsed="false"/>
    <row r="145" s="31" customFormat="true" ht="9" hidden="false" customHeight="false" outlineLevel="0" collapsed="false"/>
    <row r="146" s="31" customFormat="true" ht="9" hidden="false" customHeight="false" outlineLevel="0" collapsed="false"/>
    <row r="147" s="31" customFormat="true" ht="9" hidden="false" customHeight="false" outlineLevel="0" collapsed="false"/>
    <row r="148" s="31" customFormat="true" ht="9" hidden="false" customHeight="false" outlineLevel="0" collapsed="false"/>
    <row r="149" s="31" customFormat="true" ht="9" hidden="false" customHeight="false" outlineLevel="0" collapsed="false"/>
    <row r="150" s="31" customFormat="true" ht="9" hidden="false" customHeight="false" outlineLevel="0" collapsed="false"/>
    <row r="151" s="31" customFormat="true" ht="9" hidden="false" customHeight="false" outlineLevel="0" collapsed="false"/>
    <row r="152" s="31" customFormat="true" ht="9" hidden="false" customHeight="false" outlineLevel="0" collapsed="false"/>
    <row r="153" s="31" customFormat="true" ht="9" hidden="false" customHeight="false" outlineLevel="0" collapsed="false"/>
    <row r="154" s="31" customFormat="true" ht="9" hidden="false" customHeight="false" outlineLevel="0" collapsed="false"/>
    <row r="155" s="31" customFormat="true" ht="9" hidden="false" customHeight="false" outlineLevel="0" collapsed="false"/>
    <row r="156" s="31" customFormat="true" ht="9" hidden="false" customHeight="false" outlineLevel="0" collapsed="false"/>
    <row r="157" s="31" customFormat="true" ht="9" hidden="false" customHeight="false" outlineLevel="0" collapsed="false"/>
    <row r="158" s="31" customFormat="true" ht="9" hidden="false" customHeight="false" outlineLevel="0" collapsed="false"/>
    <row r="159" s="31" customFormat="true" ht="9" hidden="false" customHeight="false" outlineLevel="0" collapsed="false"/>
    <row r="160" s="31" customFormat="true" ht="9" hidden="false" customHeight="false" outlineLevel="0" collapsed="false"/>
    <row r="161" s="31" customFormat="true" ht="9" hidden="false" customHeight="false" outlineLevel="0" collapsed="false"/>
    <row r="162" s="31" customFormat="true" ht="9" hidden="false" customHeight="false" outlineLevel="0" collapsed="false"/>
    <row r="163" s="31" customFormat="true" ht="9" hidden="false" customHeight="false" outlineLevel="0" collapsed="false"/>
    <row r="164" s="31" customFormat="true" ht="9" hidden="false" customHeight="false" outlineLevel="0" collapsed="false"/>
    <row r="165" s="31" customFormat="true" ht="9" hidden="false" customHeight="false" outlineLevel="0" collapsed="false"/>
    <row r="166" s="31" customFormat="true" ht="9" hidden="false" customHeight="false" outlineLevel="0" collapsed="false"/>
    <row r="167" s="31" customFormat="true" ht="9" hidden="false" customHeight="false" outlineLevel="0" collapsed="false"/>
    <row r="168" s="31" customFormat="true" ht="9" hidden="false" customHeight="false" outlineLevel="0" collapsed="false"/>
    <row r="169" s="31" customFormat="true" ht="9" hidden="false" customHeight="false" outlineLevel="0" collapsed="false"/>
    <row r="170" s="31" customFormat="true" ht="9" hidden="false" customHeight="false" outlineLevel="0" collapsed="false"/>
    <row r="171" s="31" customFormat="true" ht="9" hidden="false" customHeight="false" outlineLevel="0" collapsed="false"/>
    <row r="172" s="31" customFormat="true" ht="9" hidden="false" customHeight="false" outlineLevel="0" collapsed="false"/>
    <row r="173" s="31" customFormat="true" ht="9" hidden="false" customHeight="false" outlineLevel="0" collapsed="false"/>
    <row r="174" s="31" customFormat="true" ht="9" hidden="false" customHeight="false" outlineLevel="0" collapsed="false"/>
    <row r="175" s="31" customFormat="true" ht="9" hidden="false" customHeight="false" outlineLevel="0" collapsed="false"/>
    <row r="176" s="31" customFormat="true" ht="9" hidden="false" customHeight="false" outlineLevel="0" collapsed="false"/>
    <row r="177" s="31" customFormat="true" ht="9" hidden="false" customHeight="false" outlineLevel="0" collapsed="false"/>
    <row r="178" s="31" customFormat="true" ht="9" hidden="false" customHeight="false" outlineLevel="0" collapsed="false"/>
    <row r="179" s="31" customFormat="true" ht="9" hidden="false" customHeight="false" outlineLevel="0" collapsed="false"/>
    <row r="180" s="31" customFormat="true" ht="9" hidden="false" customHeight="false" outlineLevel="0" collapsed="false"/>
    <row r="181" s="31" customFormat="true" ht="9" hidden="false" customHeight="false" outlineLevel="0" collapsed="false"/>
    <row r="182" s="31" customFormat="true" ht="9" hidden="false" customHeight="false" outlineLevel="0" collapsed="false"/>
    <row r="183" s="31" customFormat="true" ht="9" hidden="false" customHeight="false" outlineLevel="0" collapsed="false"/>
    <row r="184" s="31" customFormat="true" ht="9" hidden="false" customHeight="false" outlineLevel="0" collapsed="false"/>
    <row r="185" s="31" customFormat="true" ht="9" hidden="false" customHeight="false" outlineLevel="0" collapsed="false"/>
    <row r="186" s="31" customFormat="true" ht="9" hidden="false" customHeight="false" outlineLevel="0" collapsed="false"/>
    <row r="187" s="31" customFormat="true" ht="9" hidden="false" customHeight="false" outlineLevel="0" collapsed="false"/>
    <row r="188" s="31" customFormat="true" ht="9" hidden="false" customHeight="false" outlineLevel="0" collapsed="false"/>
    <row r="189" s="31" customFormat="true" ht="9" hidden="false" customHeight="false" outlineLevel="0" collapsed="false"/>
    <row r="190" s="31" customFormat="true" ht="9" hidden="false" customHeight="false" outlineLevel="0" collapsed="false"/>
    <row r="191" s="31" customFormat="true" ht="9" hidden="false" customHeight="false" outlineLevel="0" collapsed="false"/>
    <row r="192" s="31" customFormat="true" ht="9" hidden="false" customHeight="false" outlineLevel="0" collapsed="false"/>
    <row r="193" s="31" customFormat="true" ht="9" hidden="false" customHeight="false" outlineLevel="0" collapsed="false"/>
    <row r="194" s="31" customFormat="true" ht="9" hidden="false" customHeight="false" outlineLevel="0" collapsed="false"/>
    <row r="195" s="31" customFormat="true" ht="9" hidden="false" customHeight="false" outlineLevel="0" collapsed="false"/>
    <row r="196" s="31" customFormat="true" ht="9" hidden="false" customHeight="false" outlineLevel="0" collapsed="false"/>
    <row r="197" s="31" customFormat="true" ht="9" hidden="false" customHeight="false" outlineLevel="0" collapsed="false"/>
    <row r="198" s="31" customFormat="true" ht="9" hidden="false" customHeight="false" outlineLevel="0" collapsed="false"/>
    <row r="199" s="31" customFormat="true" ht="9" hidden="false" customHeight="false" outlineLevel="0" collapsed="false"/>
    <row r="200" s="31" customFormat="true" ht="9" hidden="false" customHeight="false" outlineLevel="0" collapsed="false"/>
    <row r="201" s="31" customFormat="true" ht="9" hidden="false" customHeight="false" outlineLevel="0" collapsed="false"/>
    <row r="202" s="31" customFormat="true" ht="9" hidden="false" customHeight="false" outlineLevel="0" collapsed="false"/>
    <row r="203" s="31" customFormat="true" ht="9" hidden="false" customHeight="false" outlineLevel="0" collapsed="false"/>
    <row r="204" s="31" customFormat="true" ht="9" hidden="false" customHeight="false" outlineLevel="0" collapsed="false"/>
    <row r="205" s="31" customFormat="true" ht="9" hidden="false" customHeight="false" outlineLevel="0" collapsed="false"/>
    <row r="206" s="31" customFormat="true" ht="9" hidden="false" customHeight="false" outlineLevel="0" collapsed="false"/>
    <row r="207" s="31" customFormat="true" ht="9" hidden="false" customHeight="false" outlineLevel="0" collapsed="false"/>
    <row r="208" s="31" customFormat="true" ht="9" hidden="false" customHeight="false" outlineLevel="0" collapsed="false"/>
    <row r="209" s="31" customFormat="true" ht="9" hidden="false" customHeight="false" outlineLevel="0" collapsed="false"/>
    <row r="210" s="31" customFormat="true" ht="9" hidden="false" customHeight="false" outlineLevel="0" collapsed="false"/>
    <row r="211" s="31" customFormat="true" ht="9" hidden="false" customHeight="false" outlineLevel="0" collapsed="false"/>
    <row r="212" s="31" customFormat="true" ht="9" hidden="false" customHeight="false" outlineLevel="0" collapsed="false"/>
    <row r="213" s="31" customFormat="true" ht="9" hidden="false" customHeight="false" outlineLevel="0" collapsed="false"/>
    <row r="214" s="31" customFormat="true" ht="9" hidden="false" customHeight="false" outlineLevel="0" collapsed="false"/>
    <row r="215" s="31" customFormat="true" ht="9" hidden="false" customHeight="false" outlineLevel="0" collapsed="false"/>
    <row r="216" s="31" customFormat="true" ht="9" hidden="false" customHeight="false" outlineLevel="0" collapsed="false"/>
    <row r="217" s="31" customFormat="true" ht="9" hidden="false" customHeight="false" outlineLevel="0" collapsed="false"/>
    <row r="218" s="31" customFormat="true" ht="9" hidden="false" customHeight="false" outlineLevel="0" collapsed="false"/>
    <row r="219" s="31" customFormat="true" ht="9" hidden="false" customHeight="false" outlineLevel="0" collapsed="false"/>
    <row r="220" s="31" customFormat="true" ht="9" hidden="false" customHeight="false" outlineLevel="0" collapsed="false"/>
    <row r="221" s="31" customFormat="true" ht="9" hidden="false" customHeight="false" outlineLevel="0" collapsed="false"/>
    <row r="222" s="31" customFormat="true" ht="9" hidden="false" customHeight="false" outlineLevel="0" collapsed="false"/>
    <row r="223" s="31" customFormat="true" ht="9" hidden="false" customHeight="false" outlineLevel="0" collapsed="false"/>
    <row r="224" s="31" customFormat="true" ht="9" hidden="false" customHeight="false" outlineLevel="0" collapsed="false"/>
    <row r="225" s="31" customFormat="true" ht="9" hidden="false" customHeight="false" outlineLevel="0" collapsed="false"/>
    <row r="226" s="31" customFormat="true" ht="9" hidden="false" customHeight="false" outlineLevel="0" collapsed="false"/>
    <row r="227" s="31" customFormat="true" ht="9" hidden="false" customHeight="false" outlineLevel="0" collapsed="false"/>
    <row r="228" s="31" customFormat="true" ht="9" hidden="false" customHeight="false" outlineLevel="0" collapsed="false"/>
    <row r="229" s="31" customFormat="true" ht="9" hidden="false" customHeight="false" outlineLevel="0" collapsed="false"/>
    <row r="230" s="31" customFormat="true" ht="9" hidden="false" customHeight="false" outlineLevel="0" collapsed="false"/>
    <row r="231" s="31" customFormat="true" ht="9" hidden="false" customHeight="false" outlineLevel="0" collapsed="false"/>
    <row r="232" s="31" customFormat="true" ht="9" hidden="false" customHeight="false" outlineLevel="0" collapsed="false"/>
    <row r="233" s="31" customFormat="true" ht="9" hidden="false" customHeight="false" outlineLevel="0" collapsed="false"/>
    <row r="234" s="31" customFormat="true" ht="9" hidden="false" customHeight="false" outlineLevel="0" collapsed="false"/>
    <row r="235" s="31" customFormat="true" ht="9" hidden="false" customHeight="false" outlineLevel="0" collapsed="false"/>
    <row r="236" s="31" customFormat="true" ht="9" hidden="false" customHeight="false" outlineLevel="0" collapsed="false"/>
    <row r="237" s="31" customFormat="true" ht="9" hidden="false" customHeight="false" outlineLevel="0" collapsed="false"/>
    <row r="238" s="31" customFormat="true" ht="9" hidden="false" customHeight="false" outlineLevel="0" collapsed="false"/>
    <row r="239" s="31" customFormat="true" ht="9" hidden="false" customHeight="false" outlineLevel="0" collapsed="false"/>
    <row r="240" s="31" customFormat="true" ht="9" hidden="false" customHeight="false" outlineLevel="0" collapsed="false"/>
    <row r="241" s="31" customFormat="true" ht="9" hidden="false" customHeight="false" outlineLevel="0" collapsed="false"/>
    <row r="242" s="31" customFormat="true" ht="9" hidden="false" customHeight="false" outlineLevel="0" collapsed="false"/>
    <row r="243" s="31" customFormat="true" ht="9" hidden="false" customHeight="false" outlineLevel="0" collapsed="false"/>
    <row r="244" s="31" customFormat="true" ht="9" hidden="false" customHeight="false" outlineLevel="0" collapsed="false"/>
    <row r="245" s="31" customFormat="true" ht="9" hidden="false" customHeight="false" outlineLevel="0" collapsed="false"/>
    <row r="246" s="31" customFormat="true" ht="9" hidden="false" customHeight="false" outlineLevel="0" collapsed="false"/>
    <row r="247" s="31" customFormat="true" ht="9" hidden="false" customHeight="false" outlineLevel="0" collapsed="false"/>
    <row r="248" s="31" customFormat="true" ht="9" hidden="false" customHeight="false" outlineLevel="0" collapsed="false"/>
    <row r="249" s="31" customFormat="true" ht="9" hidden="false" customHeight="false" outlineLevel="0" collapsed="false"/>
    <row r="250" s="31" customFormat="true" ht="9" hidden="false" customHeight="false" outlineLevel="0" collapsed="false"/>
    <row r="251" s="31" customFormat="true" ht="9" hidden="false" customHeight="false" outlineLevel="0" collapsed="false"/>
    <row r="252" s="31" customFormat="true" ht="9" hidden="false" customHeight="false" outlineLevel="0" collapsed="false"/>
    <row r="253" s="31" customFormat="true" ht="9" hidden="false" customHeight="false" outlineLevel="0" collapsed="false"/>
    <row r="254" s="31" customFormat="true" ht="9" hidden="false" customHeight="false" outlineLevel="0" collapsed="false"/>
    <row r="255" s="31" customFormat="true" ht="9" hidden="false" customHeight="false" outlineLevel="0" collapsed="false"/>
    <row r="256" s="31" customFormat="true" ht="9" hidden="false" customHeight="false" outlineLevel="0" collapsed="false"/>
    <row r="257" s="31" customFormat="true" ht="9" hidden="false" customHeight="false" outlineLevel="0" collapsed="false"/>
    <row r="258" s="31" customFormat="true" ht="9" hidden="false" customHeight="false" outlineLevel="0" collapsed="false"/>
    <row r="259" s="31" customFormat="true" ht="9" hidden="false" customHeight="false" outlineLevel="0" collapsed="false"/>
    <row r="260" s="31" customFormat="true" ht="9" hidden="false" customHeight="false" outlineLevel="0" collapsed="false"/>
    <row r="261" s="31" customFormat="true" ht="9" hidden="false" customHeight="false" outlineLevel="0" collapsed="false"/>
    <row r="262" s="31" customFormat="true" ht="9" hidden="false" customHeight="false" outlineLevel="0" collapsed="false"/>
    <row r="263" s="31" customFormat="true" ht="9" hidden="false" customHeight="false" outlineLevel="0" collapsed="false"/>
    <row r="264" s="31" customFormat="true" ht="9" hidden="false" customHeight="false" outlineLevel="0" collapsed="false"/>
    <row r="265" s="31" customFormat="true" ht="9" hidden="false" customHeight="false" outlineLevel="0" collapsed="false"/>
    <row r="266" s="31" customFormat="true" ht="9" hidden="false" customHeight="false" outlineLevel="0" collapsed="false"/>
    <row r="267" s="31" customFormat="true" ht="9" hidden="false" customHeight="false" outlineLevel="0" collapsed="false"/>
    <row r="268" s="31" customFormat="true" ht="9" hidden="false" customHeight="false" outlineLevel="0" collapsed="false"/>
    <row r="269" s="31" customFormat="true" ht="9" hidden="false" customHeight="false" outlineLevel="0" collapsed="false"/>
    <row r="270" s="31" customFormat="true" ht="9" hidden="false" customHeight="false" outlineLevel="0" collapsed="false"/>
    <row r="271" s="31" customFormat="true" ht="9" hidden="false" customHeight="false" outlineLevel="0" collapsed="false"/>
    <row r="272" s="31" customFormat="true" ht="9" hidden="false" customHeight="false" outlineLevel="0" collapsed="false"/>
    <row r="273" s="31" customFormat="true" ht="9" hidden="false" customHeight="false" outlineLevel="0" collapsed="false"/>
    <row r="274" s="31" customFormat="true" ht="9" hidden="false" customHeight="false" outlineLevel="0" collapsed="false"/>
    <row r="275" s="31" customFormat="true" ht="9" hidden="false" customHeight="false" outlineLevel="0" collapsed="false"/>
    <row r="276" s="31" customFormat="true" ht="9" hidden="false" customHeight="false" outlineLevel="0" collapsed="false"/>
    <row r="277" s="31" customFormat="true" ht="9" hidden="false" customHeight="false" outlineLevel="0" collapsed="false"/>
    <row r="278" s="31" customFormat="true" ht="9" hidden="false" customHeight="false" outlineLevel="0" collapsed="false"/>
    <row r="279" s="31" customFormat="true" ht="9" hidden="false" customHeight="false" outlineLevel="0" collapsed="false"/>
    <row r="280" s="31" customFormat="true" ht="9" hidden="false" customHeight="false" outlineLevel="0" collapsed="false"/>
    <row r="281" s="31" customFormat="true" ht="9" hidden="false" customHeight="false" outlineLevel="0" collapsed="false"/>
    <row r="282" s="31" customFormat="true" ht="9" hidden="false" customHeight="false" outlineLevel="0" collapsed="false"/>
    <row r="283" s="31" customFormat="true" ht="9" hidden="false" customHeight="false" outlineLevel="0" collapsed="false"/>
    <row r="284" s="31" customFormat="true" ht="9" hidden="false" customHeight="false" outlineLevel="0" collapsed="false"/>
    <row r="285" s="31" customFormat="true" ht="9" hidden="false" customHeight="false" outlineLevel="0" collapsed="false"/>
    <row r="286" s="31" customFormat="true" ht="9" hidden="false" customHeight="false" outlineLevel="0" collapsed="false"/>
    <row r="287" s="31" customFormat="true" ht="9" hidden="false" customHeight="false" outlineLevel="0" collapsed="false"/>
    <row r="288" s="31" customFormat="true" ht="9" hidden="false" customHeight="false" outlineLevel="0" collapsed="false"/>
    <row r="289" s="31" customFormat="true" ht="9" hidden="false" customHeight="false" outlineLevel="0" collapsed="false"/>
    <row r="290" s="31" customFormat="true" ht="9" hidden="false" customHeight="false" outlineLevel="0" collapsed="false"/>
    <row r="291" s="31" customFormat="true" ht="9" hidden="false" customHeight="false" outlineLevel="0" collapsed="false"/>
    <row r="292" s="31" customFormat="true" ht="9" hidden="false" customHeight="false" outlineLevel="0" collapsed="false"/>
    <row r="293" s="31" customFormat="true" ht="9" hidden="false" customHeight="false" outlineLevel="0" collapsed="false"/>
    <row r="294" s="31" customFormat="true" ht="9" hidden="false" customHeight="false" outlineLevel="0" collapsed="false"/>
    <row r="295" s="31" customFormat="true" ht="9" hidden="false" customHeight="false" outlineLevel="0" collapsed="false"/>
    <row r="296" s="31" customFormat="true" ht="9" hidden="false" customHeight="false" outlineLevel="0" collapsed="false"/>
    <row r="297" s="31" customFormat="true" ht="9" hidden="false" customHeight="false" outlineLevel="0" collapsed="false"/>
    <row r="298" s="31" customFormat="true" ht="9" hidden="false" customHeight="false" outlineLevel="0" collapsed="false"/>
    <row r="299" s="31" customFormat="true" ht="9" hidden="false" customHeight="false" outlineLevel="0" collapsed="false"/>
    <row r="300" s="31" customFormat="true" ht="9" hidden="false" customHeight="false" outlineLevel="0" collapsed="false"/>
    <row r="301" s="31" customFormat="true" ht="9" hidden="false" customHeight="false" outlineLevel="0" collapsed="false"/>
    <row r="302" s="31" customFormat="true" ht="9" hidden="false" customHeight="false" outlineLevel="0" collapsed="false"/>
    <row r="303" s="31" customFormat="true" ht="9" hidden="false" customHeight="false" outlineLevel="0" collapsed="false"/>
    <row r="304" s="31" customFormat="true" ht="9" hidden="false" customHeight="false" outlineLevel="0" collapsed="false"/>
    <row r="305" s="31" customFormat="true" ht="9" hidden="false" customHeight="false" outlineLevel="0" collapsed="false"/>
    <row r="306" s="31" customFormat="true" ht="9" hidden="false" customHeight="false" outlineLevel="0" collapsed="false"/>
    <row r="307" s="31" customFormat="true" ht="9" hidden="false" customHeight="false" outlineLevel="0" collapsed="false"/>
    <row r="308" s="31" customFormat="true" ht="9" hidden="false" customHeight="false" outlineLevel="0" collapsed="false"/>
    <row r="309" s="31" customFormat="true" ht="9" hidden="false" customHeight="false" outlineLevel="0" collapsed="false"/>
    <row r="310" s="31" customFormat="true" ht="9" hidden="false" customHeight="false" outlineLevel="0" collapsed="false"/>
    <row r="311" s="31" customFormat="true" ht="9" hidden="false" customHeight="false" outlineLevel="0" collapsed="false"/>
    <row r="312" s="31" customFormat="true" ht="9" hidden="false" customHeight="false" outlineLevel="0" collapsed="false"/>
    <row r="313" s="31" customFormat="true" ht="9" hidden="false" customHeight="false" outlineLevel="0" collapsed="false"/>
    <row r="314" s="31" customFormat="true" ht="9" hidden="false" customHeight="false" outlineLevel="0" collapsed="false"/>
    <row r="315" s="31" customFormat="true" ht="9" hidden="false" customHeight="false" outlineLevel="0" collapsed="false"/>
    <row r="316" s="31" customFormat="true" ht="9" hidden="false" customHeight="false" outlineLevel="0" collapsed="false"/>
    <row r="317" s="31" customFormat="true" ht="9" hidden="false" customHeight="false" outlineLevel="0" collapsed="false"/>
    <row r="318" s="31" customFormat="true" ht="9" hidden="false" customHeight="false" outlineLevel="0" collapsed="false"/>
    <row r="319" s="31" customFormat="true" ht="9" hidden="false" customHeight="false" outlineLevel="0" collapsed="false"/>
    <row r="320" s="31" customFormat="true" ht="9" hidden="false" customHeight="false" outlineLevel="0" collapsed="false"/>
    <row r="321" s="31" customFormat="true" ht="9" hidden="false" customHeight="false" outlineLevel="0" collapsed="false"/>
    <row r="322" s="31" customFormat="true" ht="9" hidden="false" customHeight="false" outlineLevel="0" collapsed="false"/>
    <row r="323" s="31" customFormat="true" ht="9" hidden="false" customHeight="false" outlineLevel="0" collapsed="false"/>
    <row r="324" s="31" customFormat="true" ht="9" hidden="false" customHeight="false" outlineLevel="0" collapsed="false"/>
    <row r="325" s="31" customFormat="true" ht="9" hidden="false" customHeight="false" outlineLevel="0" collapsed="false"/>
    <row r="326" s="31" customFormat="true" ht="9" hidden="false" customHeight="false" outlineLevel="0" collapsed="false"/>
    <row r="327" s="31" customFormat="true" ht="9" hidden="false" customHeight="false" outlineLevel="0" collapsed="false"/>
  </sheetData>
  <sheetProtection sheet="true" password="ca9c" objects="true" scenarios="true"/>
  <mergeCells count="5">
    <mergeCell ref="A1:E1"/>
    <mergeCell ref="A2:E2"/>
    <mergeCell ref="A3:E3"/>
    <mergeCell ref="B117:E117"/>
    <mergeCell ref="B119:E119"/>
  </mergeCells>
  <printOptions headings="false" gridLines="false" gridLinesSet="true" horizontalCentered="false" verticalCentered="false"/>
  <pageMargins left="0.196527777777778" right="0.196527777777778" top="0.7875" bottom="0.560416666666667" header="0.511811023622047" footer="0.39375"/>
  <pageSetup paperSize="9" scale="74" fitToWidth="1" fitToHeight="1" pageOrder="downThenOver" orientation="portrait" blackAndWhite="false" draft="false" cellComments="none" horizontalDpi="300" verticalDpi="300" copies="1"/>
  <headerFooter differentFirst="false" differentOddEven="false">
    <oddHeader/>
    <oddFooter>&amp;R&amp;"Times New Roman,Normal"&amp;12 2ª Retificação</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30" width="6.56"/>
    <col collapsed="false" customWidth="true" hidden="false" outlineLevel="0" max="2" min="2" style="31" width="57.66"/>
    <col collapsed="false" customWidth="true" hidden="false" outlineLevel="0" max="3" min="3" style="30" width="8.44"/>
    <col collapsed="false" customWidth="true" hidden="false" outlineLevel="0" max="4" min="4" style="32" width="15.11"/>
    <col collapsed="false" customWidth="true" hidden="false" outlineLevel="0" max="5" min="5" style="31" width="40.56"/>
    <col collapsed="false" customWidth="false" hidden="false" outlineLevel="0" max="7" min="6" style="31" width="9.12"/>
    <col collapsed="false" customWidth="true" hidden="false" outlineLevel="0" max="8" min="8" style="31" width="10.65"/>
    <col collapsed="false" customWidth="false" hidden="false" outlineLevel="0" max="1019" min="9" style="31" width="9.12"/>
    <col collapsed="false" customWidth="true" hidden="false" outlineLevel="0" max="1021" min="1020" style="5" width="11.57"/>
  </cols>
  <sheetData>
    <row r="1" s="196" customFormat="true" ht="16.5" hidden="false" customHeight="false" outlineLevel="0" collapsed="false">
      <c r="A1" s="33"/>
      <c r="B1" s="33"/>
      <c r="C1" s="33"/>
      <c r="D1" s="33"/>
      <c r="E1" s="33"/>
      <c r="AMF1" s="1"/>
      <c r="AMG1" s="1"/>
      <c r="AMH1" s="5"/>
      <c r="AMI1" s="5"/>
      <c r="AMJ1" s="5"/>
    </row>
    <row r="2" s="196" customFormat="true" ht="14.25" hidden="false" customHeight="false" outlineLevel="0" collapsed="false">
      <c r="A2" s="197" t="s">
        <v>183</v>
      </c>
      <c r="B2" s="197"/>
      <c r="C2" s="197"/>
      <c r="D2" s="197"/>
      <c r="E2" s="197"/>
      <c r="AMF2" s="1"/>
      <c r="AMG2" s="1"/>
      <c r="AMH2" s="5"/>
      <c r="AMI2" s="5"/>
      <c r="AMJ2" s="5"/>
    </row>
    <row r="3" s="196" customFormat="true" ht="22.5" hidden="false" customHeight="true" outlineLevel="0" collapsed="false">
      <c r="A3" s="198" t="s">
        <v>52</v>
      </c>
      <c r="B3" s="198"/>
      <c r="C3" s="198"/>
      <c r="D3" s="198"/>
      <c r="E3" s="198"/>
      <c r="AMF3" s="1"/>
      <c r="AMG3" s="1"/>
      <c r="AMH3" s="5"/>
      <c r="AMI3" s="5"/>
      <c r="AMJ3" s="5"/>
    </row>
    <row r="4" s="196" customFormat="true" ht="14.25" hidden="false" customHeight="false" outlineLevel="0" collapsed="false">
      <c r="A4" s="199"/>
      <c r="B4" s="200" t="s">
        <v>8</v>
      </c>
      <c r="C4" s="200"/>
      <c r="D4" s="201"/>
      <c r="E4" s="202" t="s">
        <v>184</v>
      </c>
      <c r="AMF4" s="1"/>
      <c r="AMG4" s="1"/>
      <c r="AMH4" s="5"/>
      <c r="AMI4" s="5"/>
      <c r="AMJ4" s="5"/>
    </row>
    <row r="5" s="196" customFormat="true" ht="14.25" hidden="false" customHeight="false" outlineLevel="0" collapsed="false">
      <c r="A5" s="44"/>
      <c r="B5" s="45" t="s">
        <v>55</v>
      </c>
      <c r="C5" s="46"/>
      <c r="D5" s="46"/>
      <c r="E5" s="203" t="s">
        <v>185</v>
      </c>
      <c r="AMF5" s="1"/>
      <c r="AMG5" s="1"/>
      <c r="AMH5" s="5"/>
      <c r="AMI5" s="5"/>
      <c r="AMJ5" s="5"/>
    </row>
    <row r="6" s="196" customFormat="true" ht="14.25" hidden="false" customHeight="false" outlineLevel="0" collapsed="false">
      <c r="A6" s="36" t="n">
        <v>1</v>
      </c>
      <c r="B6" s="48" t="s">
        <v>56</v>
      </c>
      <c r="C6" s="36"/>
      <c r="D6" s="49" t="s">
        <v>57</v>
      </c>
      <c r="E6" s="48" t="s">
        <v>58</v>
      </c>
      <c r="AMF6" s="1"/>
      <c r="AMG6" s="1"/>
      <c r="AMH6" s="5"/>
      <c r="AMI6" s="5"/>
      <c r="AMJ6" s="5"/>
    </row>
    <row r="7" s="196" customFormat="true" ht="14.25" hidden="false" customHeight="false" outlineLevel="0" collapsed="false">
      <c r="A7" s="50"/>
      <c r="B7" s="51"/>
      <c r="C7" s="52"/>
      <c r="D7" s="53"/>
      <c r="E7" s="51" t="s">
        <v>186</v>
      </c>
      <c r="AMF7" s="1"/>
      <c r="AMG7" s="1"/>
      <c r="AMH7" s="5"/>
      <c r="AMI7" s="5"/>
      <c r="AMJ7" s="5"/>
    </row>
    <row r="8" s="196" customFormat="true" ht="14.25" hidden="false" customHeight="false" outlineLevel="0" collapsed="false">
      <c r="A8" s="54" t="s">
        <v>60</v>
      </c>
      <c r="B8" s="55" t="s">
        <v>61</v>
      </c>
      <c r="C8" s="56"/>
      <c r="D8" s="57" t="n">
        <v>2119.49</v>
      </c>
      <c r="E8" s="55" t="s">
        <v>187</v>
      </c>
      <c r="AMF8" s="1"/>
      <c r="AMG8" s="1"/>
      <c r="AMH8" s="5"/>
      <c r="AMI8" s="5"/>
      <c r="AMJ8" s="5"/>
    </row>
    <row r="9" s="196" customFormat="true" ht="14.25" hidden="false" customHeight="false" outlineLevel="0" collapsed="false">
      <c r="A9" s="204"/>
      <c r="B9" s="87"/>
      <c r="C9" s="205"/>
      <c r="D9" s="206"/>
      <c r="E9" s="87" t="s">
        <v>188</v>
      </c>
      <c r="AMF9" s="1"/>
      <c r="AMG9" s="1"/>
      <c r="AMH9" s="5"/>
      <c r="AMI9" s="5"/>
      <c r="AMJ9" s="5"/>
    </row>
    <row r="10" s="196" customFormat="true" ht="14.25" hidden="false" customHeight="false" outlineLevel="0" collapsed="false">
      <c r="A10" s="54" t="s">
        <v>63</v>
      </c>
      <c r="B10" s="55" t="s">
        <v>64</v>
      </c>
      <c r="C10" s="50"/>
      <c r="D10" s="53"/>
      <c r="E10" s="51"/>
      <c r="AMF10" s="1"/>
      <c r="AMG10" s="1"/>
      <c r="AMH10" s="5"/>
      <c r="AMI10" s="5"/>
      <c r="AMJ10" s="5"/>
    </row>
    <row r="11" s="196" customFormat="true" ht="14.25" hidden="false" customHeight="false" outlineLevel="0" collapsed="false">
      <c r="A11" s="207"/>
      <c r="B11" s="208"/>
      <c r="C11" s="209"/>
      <c r="D11" s="210"/>
      <c r="E11" s="208"/>
      <c r="H11" s="211"/>
      <c r="AMF11" s="1"/>
      <c r="AMG11" s="1"/>
      <c r="AMH11" s="5"/>
      <c r="AMI11" s="5"/>
      <c r="AMJ11" s="5"/>
    </row>
    <row r="12" s="196" customFormat="true" ht="14.25" hidden="false" customHeight="false" outlineLevel="0" collapsed="false">
      <c r="A12" s="212"/>
      <c r="B12" s="65"/>
      <c r="C12" s="212"/>
      <c r="D12" s="213"/>
      <c r="E12" s="65"/>
      <c r="AMF12" s="1"/>
      <c r="AMG12" s="1"/>
      <c r="AMH12" s="5"/>
      <c r="AMI12" s="5"/>
      <c r="AMJ12" s="5"/>
    </row>
    <row r="13" s="196" customFormat="true" ht="14.25" hidden="false" customHeight="false" outlineLevel="0" collapsed="false">
      <c r="A13" s="44" t="s">
        <v>65</v>
      </c>
      <c r="B13" s="214" t="s">
        <v>66</v>
      </c>
      <c r="C13" s="215"/>
      <c r="D13" s="216" t="n">
        <f aca="false">D8+D11</f>
        <v>2119.49</v>
      </c>
      <c r="E13" s="217"/>
      <c r="AMF13" s="1"/>
      <c r="AMG13" s="1"/>
      <c r="AMH13" s="5"/>
      <c r="AMI13" s="5"/>
      <c r="AMJ13" s="5"/>
    </row>
    <row r="14" s="196" customFormat="true" ht="14.25" hidden="false" customHeight="false" outlineLevel="0" collapsed="false">
      <c r="A14" s="38"/>
      <c r="B14" s="39"/>
      <c r="C14" s="38"/>
      <c r="D14" s="40"/>
      <c r="E14" s="39"/>
      <c r="AMF14" s="1"/>
      <c r="AMG14" s="1"/>
      <c r="AMH14" s="5"/>
      <c r="AMI14" s="5"/>
      <c r="AMJ14" s="5"/>
    </row>
    <row r="15" s="196" customFormat="true" ht="14.25" hidden="false" customHeight="false" outlineLevel="0" collapsed="false">
      <c r="A15" s="66"/>
      <c r="B15" s="67" t="s">
        <v>67</v>
      </c>
      <c r="C15" s="68"/>
      <c r="D15" s="69"/>
      <c r="E15" s="70"/>
      <c r="AMF15" s="1"/>
      <c r="AMG15" s="1"/>
      <c r="AMH15" s="5"/>
      <c r="AMI15" s="5"/>
      <c r="AMJ15" s="5"/>
    </row>
    <row r="16" s="196" customFormat="true" ht="14.25" hidden="false" customHeight="false" outlineLevel="0" collapsed="false">
      <c r="A16" s="71"/>
      <c r="B16" s="72" t="s">
        <v>68</v>
      </c>
      <c r="C16" s="73" t="s">
        <v>69</v>
      </c>
      <c r="D16" s="74" t="s">
        <v>57</v>
      </c>
      <c r="E16" s="72" t="s">
        <v>58</v>
      </c>
      <c r="AMF16" s="1"/>
      <c r="AMG16" s="1"/>
      <c r="AMH16" s="5"/>
      <c r="AMI16" s="5"/>
      <c r="AMJ16" s="5"/>
    </row>
    <row r="17" s="196" customFormat="true" ht="14.25" hidden="false" customHeight="false" outlineLevel="0" collapsed="false">
      <c r="A17" s="75" t="s">
        <v>60</v>
      </c>
      <c r="B17" s="59" t="s">
        <v>70</v>
      </c>
      <c r="C17" s="76"/>
      <c r="D17" s="61" t="n">
        <f aca="false">((4*22)*4)-(D13*6%)</f>
        <v>224.8306</v>
      </c>
      <c r="E17" s="59" t="s">
        <v>71</v>
      </c>
      <c r="AMF17" s="1"/>
      <c r="AMG17" s="1"/>
      <c r="AMH17" s="5"/>
      <c r="AMI17" s="5"/>
      <c r="AMJ17" s="5"/>
    </row>
    <row r="18" s="196" customFormat="true" ht="14.25" hidden="false" customHeight="false" outlineLevel="0" collapsed="false">
      <c r="A18" s="75" t="s">
        <v>63</v>
      </c>
      <c r="B18" s="59" t="s">
        <v>72</v>
      </c>
      <c r="C18" s="76" t="n">
        <v>0</v>
      </c>
      <c r="D18" s="61" t="n">
        <v>460.06</v>
      </c>
      <c r="E18" s="59"/>
      <c r="G18" s="218"/>
      <c r="AMF18" s="1"/>
      <c r="AMG18" s="1"/>
      <c r="AMH18" s="5"/>
      <c r="AMI18" s="5"/>
      <c r="AMJ18" s="5"/>
    </row>
    <row r="19" s="196" customFormat="true" ht="14.25" hidden="false" customHeight="false" outlineLevel="0" collapsed="false">
      <c r="A19" s="75" t="s">
        <v>74</v>
      </c>
      <c r="B19" s="59" t="s">
        <v>189</v>
      </c>
      <c r="C19" s="76" t="n">
        <v>0</v>
      </c>
      <c r="D19" s="61" t="n">
        <v>43.66</v>
      </c>
      <c r="E19" s="59"/>
      <c r="AMF19" s="1"/>
      <c r="AMG19" s="1"/>
      <c r="AMH19" s="5"/>
      <c r="AMI19" s="5"/>
      <c r="AMJ19" s="5"/>
    </row>
    <row r="20" s="196" customFormat="true" ht="14.25" hidden="false" customHeight="false" outlineLevel="0" collapsed="false">
      <c r="A20" s="75" t="s">
        <v>76</v>
      </c>
      <c r="B20" s="59" t="s">
        <v>77</v>
      </c>
      <c r="C20" s="76"/>
      <c r="D20" s="61" t="n">
        <v>5</v>
      </c>
      <c r="E20" s="59"/>
      <c r="AMF20" s="1"/>
      <c r="AMG20" s="1"/>
      <c r="AMH20" s="5"/>
      <c r="AMI20" s="5"/>
      <c r="AMJ20" s="5"/>
    </row>
    <row r="21" s="196" customFormat="true" ht="14.25" hidden="false" customHeight="false" outlineLevel="0" collapsed="false">
      <c r="A21" s="78"/>
      <c r="B21" s="72" t="s">
        <v>78</v>
      </c>
      <c r="C21" s="79" t="n">
        <f aca="false">SUM(C17:C20)</f>
        <v>0</v>
      </c>
      <c r="D21" s="74" t="n">
        <f aca="false">SUM(D17:D20)</f>
        <v>733.5506</v>
      </c>
      <c r="E21" s="59"/>
      <c r="AMF21" s="1"/>
      <c r="AMG21" s="1"/>
      <c r="AMH21" s="5"/>
      <c r="AMI21" s="5"/>
      <c r="AMJ21" s="5"/>
    </row>
    <row r="22" s="196" customFormat="true" ht="14.25" hidden="false" customHeight="false" outlineLevel="0" collapsed="false">
      <c r="A22" s="199"/>
      <c r="B22" s="219"/>
      <c r="C22" s="199"/>
      <c r="D22" s="220"/>
      <c r="E22" s="219"/>
      <c r="AMF22" s="1"/>
      <c r="AMG22" s="1"/>
      <c r="AMH22" s="5"/>
      <c r="AMI22" s="5"/>
      <c r="AMJ22" s="5"/>
    </row>
    <row r="23" s="196" customFormat="true" ht="14.25" hidden="false" customHeight="false" outlineLevel="0" collapsed="false">
      <c r="A23" s="66"/>
      <c r="B23" s="67" t="s">
        <v>79</v>
      </c>
      <c r="C23" s="68"/>
      <c r="D23" s="69"/>
      <c r="E23" s="70"/>
      <c r="AMF23" s="1"/>
      <c r="AMG23" s="1"/>
      <c r="AMH23" s="5"/>
      <c r="AMI23" s="5"/>
      <c r="AMJ23" s="5"/>
    </row>
    <row r="24" s="196" customFormat="true" ht="14.25" hidden="false" customHeight="false" outlineLevel="0" collapsed="false">
      <c r="A24" s="71"/>
      <c r="B24" s="72" t="s">
        <v>80</v>
      </c>
      <c r="C24" s="73" t="s">
        <v>69</v>
      </c>
      <c r="D24" s="74" t="s">
        <v>57</v>
      </c>
      <c r="E24" s="72" t="s">
        <v>58</v>
      </c>
      <c r="AMF24" s="1"/>
      <c r="AMG24" s="1"/>
      <c r="AMH24" s="5"/>
      <c r="AMI24" s="5"/>
      <c r="AMJ24" s="5"/>
    </row>
    <row r="25" s="196" customFormat="true" ht="14.25" hidden="false" customHeight="false" outlineLevel="0" collapsed="false">
      <c r="A25" s="75" t="s">
        <v>60</v>
      </c>
      <c r="B25" s="59" t="s">
        <v>81</v>
      </c>
      <c r="C25" s="76" t="n">
        <v>0.2</v>
      </c>
      <c r="D25" s="61" t="n">
        <f aca="false">D13*C25</f>
        <v>423.898</v>
      </c>
      <c r="E25" s="59" t="s">
        <v>82</v>
      </c>
      <c r="AMF25" s="1"/>
      <c r="AMG25" s="1"/>
      <c r="AMH25" s="5"/>
      <c r="AMI25" s="5"/>
      <c r="AMJ25" s="5"/>
    </row>
    <row r="26" s="196" customFormat="true" ht="14.25" hidden="false" customHeight="false" outlineLevel="0" collapsed="false">
      <c r="A26" s="75" t="s">
        <v>63</v>
      </c>
      <c r="B26" s="59" t="s">
        <v>83</v>
      </c>
      <c r="C26" s="76" t="n">
        <v>0.08</v>
      </c>
      <c r="D26" s="61" t="n">
        <f aca="false">D$13*C26</f>
        <v>169.5592</v>
      </c>
      <c r="E26" s="59" t="s">
        <v>84</v>
      </c>
      <c r="AMF26" s="1"/>
      <c r="AMG26" s="1"/>
      <c r="AMH26" s="5"/>
      <c r="AMI26" s="5"/>
      <c r="AMJ26" s="5"/>
    </row>
    <row r="27" s="196" customFormat="true" ht="14.25" hidden="false" customHeight="false" outlineLevel="0" collapsed="false">
      <c r="A27" s="75" t="s">
        <v>74</v>
      </c>
      <c r="B27" s="59" t="s">
        <v>85</v>
      </c>
      <c r="C27" s="76" t="n">
        <v>0.025</v>
      </c>
      <c r="D27" s="61" t="n">
        <f aca="false">D$13*C27</f>
        <v>52.98725</v>
      </c>
      <c r="E27" s="59" t="s">
        <v>86</v>
      </c>
      <c r="AMF27" s="1"/>
      <c r="AMG27" s="1"/>
      <c r="AMH27" s="5"/>
      <c r="AMI27" s="5"/>
      <c r="AMJ27" s="5"/>
    </row>
    <row r="28" s="196" customFormat="true" ht="14.25" hidden="false" customHeight="false" outlineLevel="0" collapsed="false">
      <c r="A28" s="75" t="s">
        <v>76</v>
      </c>
      <c r="B28" s="59" t="s">
        <v>87</v>
      </c>
      <c r="C28" s="76" t="n">
        <v>0.01</v>
      </c>
      <c r="D28" s="61" t="n">
        <f aca="false">D$13*C28</f>
        <v>21.1949</v>
      </c>
      <c r="E28" s="59" t="s">
        <v>88</v>
      </c>
      <c r="AMF28" s="1"/>
      <c r="AMG28" s="1"/>
      <c r="AMH28" s="5"/>
      <c r="AMI28" s="5"/>
      <c r="AMJ28" s="5"/>
    </row>
    <row r="29" s="196" customFormat="true" ht="14.25" hidden="false" customHeight="false" outlineLevel="0" collapsed="false">
      <c r="A29" s="75" t="s">
        <v>89</v>
      </c>
      <c r="B29" s="59" t="s">
        <v>90</v>
      </c>
      <c r="C29" s="76" t="n">
        <v>0.025</v>
      </c>
      <c r="D29" s="61" t="n">
        <f aca="false">D$13*C29</f>
        <v>52.98725</v>
      </c>
      <c r="E29" s="59" t="s">
        <v>91</v>
      </c>
      <c r="AMF29" s="1"/>
      <c r="AMG29" s="1"/>
      <c r="AMH29" s="5"/>
      <c r="AMI29" s="5"/>
      <c r="AMJ29" s="5"/>
    </row>
    <row r="30" s="196" customFormat="true" ht="14.25" hidden="false" customHeight="false" outlineLevel="0" collapsed="false">
      <c r="A30" s="75" t="s">
        <v>92</v>
      </c>
      <c r="B30" s="59" t="s">
        <v>93</v>
      </c>
      <c r="C30" s="76" t="n">
        <v>0.002</v>
      </c>
      <c r="D30" s="61" t="n">
        <f aca="false">D$13*C30</f>
        <v>4.23898</v>
      </c>
      <c r="E30" s="59" t="s">
        <v>94</v>
      </c>
      <c r="AMF30" s="1"/>
      <c r="AMG30" s="1"/>
      <c r="AMH30" s="5"/>
      <c r="AMI30" s="5"/>
      <c r="AMJ30" s="5"/>
    </row>
    <row r="31" s="196" customFormat="true" ht="14.25" hidden="false" customHeight="false" outlineLevel="0" collapsed="false">
      <c r="A31" s="75" t="s">
        <v>95</v>
      </c>
      <c r="B31" s="59" t="s">
        <v>96</v>
      </c>
      <c r="C31" s="76" t="n">
        <v>0.006</v>
      </c>
      <c r="D31" s="61" t="n">
        <f aca="false">D$13*C31</f>
        <v>12.71694</v>
      </c>
      <c r="E31" s="59" t="s">
        <v>97</v>
      </c>
      <c r="AMF31" s="1"/>
      <c r="AMG31" s="1"/>
      <c r="AMH31" s="5"/>
      <c r="AMI31" s="5"/>
      <c r="AMJ31" s="5"/>
    </row>
    <row r="32" s="196" customFormat="true" ht="14.25" hidden="false" customHeight="false" outlineLevel="0" collapsed="false">
      <c r="A32" s="80" t="s">
        <v>98</v>
      </c>
      <c r="B32" s="81" t="s">
        <v>99</v>
      </c>
      <c r="C32" s="82" t="n">
        <v>0</v>
      </c>
      <c r="D32" s="83" t="n">
        <f aca="false">D$13*C32</f>
        <v>0</v>
      </c>
      <c r="E32" s="81" t="s">
        <v>100</v>
      </c>
      <c r="AMF32" s="1"/>
      <c r="AMG32" s="1"/>
      <c r="AMH32" s="5"/>
      <c r="AMI32" s="5"/>
      <c r="AMJ32" s="5"/>
    </row>
    <row r="33" s="196" customFormat="true" ht="14.25" hidden="false" customHeight="false" outlineLevel="0" collapsed="false">
      <c r="A33" s="80"/>
      <c r="B33" s="84" t="s">
        <v>101</v>
      </c>
      <c r="C33" s="85" t="n">
        <f aca="false">SUM(C25:C32)</f>
        <v>0.348</v>
      </c>
      <c r="D33" s="86" t="n">
        <f aca="false">SUM(D25:D32)</f>
        <v>737.58252</v>
      </c>
      <c r="E33" s="81"/>
      <c r="AMF33" s="1"/>
      <c r="AMG33" s="1"/>
      <c r="AMH33" s="5"/>
      <c r="AMI33" s="5"/>
      <c r="AMJ33" s="5"/>
    </row>
    <row r="34" s="196" customFormat="true" ht="14.25" hidden="false" customHeight="false" outlineLevel="0" collapsed="false">
      <c r="A34" s="199"/>
      <c r="B34" s="219"/>
      <c r="C34" s="199"/>
      <c r="D34" s="220"/>
      <c r="E34" s="219"/>
      <c r="AMF34" s="1"/>
      <c r="AMG34" s="1"/>
      <c r="AMH34" s="5"/>
      <c r="AMI34" s="5"/>
      <c r="AMJ34" s="5"/>
    </row>
    <row r="35" s="196" customFormat="true" ht="14.25" hidden="false" customHeight="false" outlineLevel="0" collapsed="false">
      <c r="A35" s="66"/>
      <c r="B35" s="67" t="s">
        <v>102</v>
      </c>
      <c r="C35" s="68"/>
      <c r="D35" s="69"/>
      <c r="E35" s="70"/>
      <c r="AMF35" s="1"/>
      <c r="AMG35" s="1"/>
      <c r="AMH35" s="5"/>
      <c r="AMI35" s="5"/>
      <c r="AMJ35" s="5"/>
    </row>
    <row r="36" s="196" customFormat="true" ht="14.25" hidden="false" customHeight="false" outlineLevel="0" collapsed="false">
      <c r="A36" s="71"/>
      <c r="B36" s="72"/>
      <c r="C36" s="73" t="s">
        <v>69</v>
      </c>
      <c r="D36" s="74" t="s">
        <v>57</v>
      </c>
      <c r="E36" s="72" t="s">
        <v>58</v>
      </c>
      <c r="AMF36" s="1"/>
      <c r="AMG36" s="1"/>
      <c r="AMH36" s="5"/>
      <c r="AMI36" s="5"/>
      <c r="AMJ36" s="5"/>
    </row>
    <row r="37" s="196" customFormat="true" ht="14.25" hidden="false" customHeight="false" outlineLevel="0" collapsed="false">
      <c r="A37" s="75" t="s">
        <v>60</v>
      </c>
      <c r="B37" s="59" t="s">
        <v>103</v>
      </c>
      <c r="C37" s="76" t="n">
        <v>0.0833</v>
      </c>
      <c r="D37" s="61" t="n">
        <f aca="false">D$13*C37</f>
        <v>176.553517</v>
      </c>
      <c r="E37" s="59" t="s">
        <v>104</v>
      </c>
      <c r="AMF37" s="1"/>
      <c r="AMG37" s="1"/>
      <c r="AMH37" s="5"/>
      <c r="AMI37" s="5"/>
      <c r="AMJ37" s="5"/>
    </row>
    <row r="38" s="196" customFormat="true" ht="14.25" hidden="false" customHeight="false" outlineLevel="0" collapsed="false">
      <c r="A38" s="75" t="s">
        <v>63</v>
      </c>
      <c r="B38" s="87" t="s">
        <v>105</v>
      </c>
      <c r="C38" s="88" t="n">
        <v>0.0833</v>
      </c>
      <c r="D38" s="206" t="n">
        <f aca="false">D$13*C38</f>
        <v>176.553517</v>
      </c>
      <c r="E38" s="89" t="s">
        <v>106</v>
      </c>
      <c r="AMF38" s="1"/>
      <c r="AMG38" s="1"/>
      <c r="AMH38" s="5"/>
      <c r="AMI38" s="5"/>
      <c r="AMJ38" s="5"/>
    </row>
    <row r="39" s="196" customFormat="true" ht="14.25" hidden="false" customHeight="false" outlineLevel="0" collapsed="false">
      <c r="A39" s="75" t="s">
        <v>74</v>
      </c>
      <c r="B39" s="59" t="s">
        <v>107</v>
      </c>
      <c r="C39" s="76" t="n">
        <v>0.0278</v>
      </c>
      <c r="D39" s="61" t="n">
        <f aca="false">D$13*C39</f>
        <v>58.921822</v>
      </c>
      <c r="E39" s="59" t="s">
        <v>108</v>
      </c>
      <c r="AMF39" s="1"/>
      <c r="AMG39" s="1"/>
      <c r="AMH39" s="5"/>
      <c r="AMI39" s="5"/>
      <c r="AMJ39" s="5"/>
    </row>
    <row r="40" s="196" customFormat="true" ht="14.25" hidden="false" customHeight="false" outlineLevel="0" collapsed="false">
      <c r="A40" s="90"/>
      <c r="B40" s="91" t="s">
        <v>109</v>
      </c>
      <c r="C40" s="92" t="n">
        <f aca="false">SUM(C37:C39)</f>
        <v>0.1944</v>
      </c>
      <c r="D40" s="93" t="n">
        <f aca="false">SUM(D37:D39)</f>
        <v>412.028856</v>
      </c>
      <c r="E40" s="51"/>
      <c r="AMF40" s="1"/>
      <c r="AMG40" s="1"/>
      <c r="AMH40" s="5"/>
      <c r="AMI40" s="5"/>
      <c r="AMJ40" s="5"/>
    </row>
    <row r="41" s="196" customFormat="true" ht="14.25" hidden="false" customHeight="false" outlineLevel="0" collapsed="false">
      <c r="A41" s="94"/>
      <c r="B41" s="51"/>
      <c r="C41" s="95"/>
      <c r="D41" s="53"/>
      <c r="E41" s="96" t="s">
        <v>110</v>
      </c>
      <c r="AMF41" s="1"/>
      <c r="AMG41" s="1"/>
      <c r="AMH41" s="5"/>
      <c r="AMI41" s="5"/>
      <c r="AMJ41" s="5"/>
    </row>
    <row r="42" s="196" customFormat="true" ht="14.25" hidden="false" customHeight="false" outlineLevel="0" collapsed="false">
      <c r="A42" s="97" t="s">
        <v>74</v>
      </c>
      <c r="B42" s="98" t="s">
        <v>111</v>
      </c>
      <c r="C42" s="99" t="n">
        <f aca="false">C40*C33</f>
        <v>0.0676512</v>
      </c>
      <c r="D42" s="100" t="n">
        <f aca="false">D$13*C42</f>
        <v>143.386041888</v>
      </c>
      <c r="E42" s="101" t="s">
        <v>112</v>
      </c>
      <c r="AMF42" s="1"/>
      <c r="AMG42" s="1"/>
      <c r="AMH42" s="5"/>
      <c r="AMI42" s="5"/>
      <c r="AMJ42" s="5"/>
    </row>
    <row r="43" s="196" customFormat="true" ht="14.25" hidden="false" customHeight="false" outlineLevel="0" collapsed="false">
      <c r="A43" s="78"/>
      <c r="B43" s="221" t="s">
        <v>113</v>
      </c>
      <c r="C43" s="222" t="n">
        <f aca="false">SUM(C40:C42)</f>
        <v>0.2620512</v>
      </c>
      <c r="D43" s="223" t="n">
        <f aca="false">SUM(D40:D42)</f>
        <v>555.414897888</v>
      </c>
      <c r="E43" s="59"/>
      <c r="AMF43" s="1"/>
      <c r="AMG43" s="1"/>
      <c r="AMH43" s="5"/>
      <c r="AMI43" s="5"/>
      <c r="AMJ43" s="5"/>
    </row>
    <row r="44" s="196" customFormat="true" ht="14.25" hidden="false" customHeight="false" outlineLevel="0" collapsed="false">
      <c r="A44" s="199"/>
      <c r="B44" s="219"/>
      <c r="C44" s="224"/>
      <c r="D44" s="220"/>
      <c r="E44" s="219"/>
      <c r="AMF44" s="1"/>
      <c r="AMG44" s="1"/>
      <c r="AMH44" s="5"/>
      <c r="AMI44" s="5"/>
      <c r="AMJ44" s="5"/>
    </row>
    <row r="45" s="196" customFormat="true" ht="14.25" hidden="false" customHeight="false" outlineLevel="0" collapsed="false">
      <c r="A45" s="107"/>
      <c r="B45" s="108" t="s">
        <v>114</v>
      </c>
      <c r="C45" s="109"/>
      <c r="D45" s="110"/>
      <c r="E45" s="111"/>
      <c r="AMF45" s="1"/>
      <c r="AMG45" s="1"/>
      <c r="AMH45" s="5"/>
      <c r="AMI45" s="5"/>
      <c r="AMJ45" s="5"/>
    </row>
    <row r="46" s="196" customFormat="true" ht="14.25" hidden="false" customHeight="false" outlineLevel="0" collapsed="false">
      <c r="A46" s="112"/>
      <c r="B46" s="113"/>
      <c r="C46" s="114" t="s">
        <v>69</v>
      </c>
      <c r="D46" s="115" t="s">
        <v>57</v>
      </c>
      <c r="E46" s="113" t="s">
        <v>58</v>
      </c>
      <c r="AMF46" s="1"/>
      <c r="AMG46" s="1"/>
      <c r="AMH46" s="5"/>
      <c r="AMI46" s="5"/>
      <c r="AMJ46" s="5"/>
    </row>
    <row r="47" s="196" customFormat="true" ht="14.25" hidden="false" customHeight="false" outlineLevel="0" collapsed="false">
      <c r="A47" s="116" t="s">
        <v>60</v>
      </c>
      <c r="B47" s="117" t="s">
        <v>115</v>
      </c>
      <c r="C47" s="118" t="n">
        <v>0</v>
      </c>
      <c r="D47" s="119" t="n">
        <f aca="false">D$13*C47</f>
        <v>0</v>
      </c>
      <c r="E47" s="117" t="s">
        <v>116</v>
      </c>
      <c r="AMF47" s="1"/>
      <c r="AMG47" s="1"/>
      <c r="AMH47" s="5"/>
      <c r="AMI47" s="5"/>
      <c r="AMJ47" s="5"/>
    </row>
    <row r="48" s="196" customFormat="true" ht="14.25" hidden="false" customHeight="false" outlineLevel="0" collapsed="false">
      <c r="A48" s="120"/>
      <c r="B48" s="121"/>
      <c r="C48" s="122"/>
      <c r="D48" s="123"/>
      <c r="E48" s="121" t="s">
        <v>117</v>
      </c>
      <c r="AMF48" s="1"/>
      <c r="AMG48" s="1"/>
      <c r="AMH48" s="5"/>
      <c r="AMI48" s="5"/>
      <c r="AMJ48" s="5"/>
    </row>
    <row r="49" s="196" customFormat="true" ht="14.25" hidden="false" customHeight="false" outlineLevel="0" collapsed="false">
      <c r="A49" s="124"/>
      <c r="B49" s="98"/>
      <c r="C49" s="99"/>
      <c r="D49" s="100"/>
      <c r="E49" s="98" t="s">
        <v>118</v>
      </c>
      <c r="AMF49" s="1"/>
      <c r="AMG49" s="1"/>
      <c r="AMH49" s="5"/>
      <c r="AMI49" s="5"/>
      <c r="AMJ49" s="5"/>
    </row>
    <row r="50" s="196" customFormat="true" ht="14.25" hidden="false" customHeight="false" outlineLevel="0" collapsed="false">
      <c r="A50" s="125"/>
      <c r="B50" s="126" t="s">
        <v>109</v>
      </c>
      <c r="C50" s="127" t="n">
        <f aca="false">SUM(C47:C49)</f>
        <v>0</v>
      </c>
      <c r="D50" s="128" t="n">
        <f aca="false">SUM(D47:D49)</f>
        <v>0</v>
      </c>
      <c r="E50" s="121"/>
      <c r="AMF50" s="1"/>
      <c r="AMG50" s="1"/>
      <c r="AMH50" s="5"/>
      <c r="AMI50" s="5"/>
      <c r="AMJ50" s="5"/>
    </row>
    <row r="51" s="196" customFormat="true" ht="14.25" hidden="false" customHeight="false" outlineLevel="0" collapsed="false">
      <c r="A51" s="129"/>
      <c r="B51" s="130"/>
      <c r="C51" s="118"/>
      <c r="D51" s="119"/>
      <c r="E51" s="131" t="s">
        <v>110</v>
      </c>
      <c r="AMF51" s="1"/>
      <c r="AMG51" s="1"/>
      <c r="AMH51" s="5"/>
      <c r="AMI51" s="5"/>
      <c r="AMJ51" s="5"/>
    </row>
    <row r="52" s="196" customFormat="true" ht="14.25" hidden="false" customHeight="false" outlineLevel="0" collapsed="false">
      <c r="A52" s="97" t="s">
        <v>63</v>
      </c>
      <c r="B52" s="132" t="s">
        <v>111</v>
      </c>
      <c r="C52" s="99" t="n">
        <f aca="false">C50*C33</f>
        <v>0</v>
      </c>
      <c r="D52" s="100" t="n">
        <f aca="false">D$13*C52</f>
        <v>0</v>
      </c>
      <c r="E52" s="101"/>
      <c r="AMF52" s="1"/>
      <c r="AMG52" s="1"/>
      <c r="AMH52" s="5"/>
      <c r="AMI52" s="5"/>
      <c r="AMJ52" s="5"/>
    </row>
    <row r="53" s="196" customFormat="true" ht="14.25" hidden="false" customHeight="false" outlineLevel="0" collapsed="false">
      <c r="A53" s="133"/>
      <c r="B53" s="103" t="s">
        <v>119</v>
      </c>
      <c r="C53" s="104" t="n">
        <f aca="false">SUM(C50:C52)</f>
        <v>0</v>
      </c>
      <c r="D53" s="105" t="n">
        <f aca="false">SUM(D50:D52)</f>
        <v>0</v>
      </c>
      <c r="E53" s="81"/>
      <c r="AMF53" s="1"/>
      <c r="AMG53" s="1"/>
      <c r="AMH53" s="5"/>
      <c r="AMI53" s="5"/>
      <c r="AMJ53" s="5"/>
    </row>
    <row r="54" s="196" customFormat="true" ht="14.25" hidden="false" customHeight="false" outlineLevel="0" collapsed="false">
      <c r="A54" s="199"/>
      <c r="B54" s="219"/>
      <c r="C54" s="199"/>
      <c r="D54" s="220"/>
      <c r="E54" s="219"/>
      <c r="AMF54" s="1"/>
      <c r="AMG54" s="1"/>
      <c r="AMH54" s="5"/>
      <c r="AMI54" s="5"/>
      <c r="AMJ54" s="5"/>
    </row>
    <row r="55" s="196" customFormat="true" ht="14.25" hidden="false" customHeight="false" outlineLevel="0" collapsed="false">
      <c r="A55" s="107"/>
      <c r="B55" s="108" t="s">
        <v>120</v>
      </c>
      <c r="C55" s="109"/>
      <c r="D55" s="110"/>
      <c r="E55" s="111"/>
      <c r="AMF55" s="1"/>
      <c r="AMG55" s="1"/>
      <c r="AMH55" s="5"/>
      <c r="AMI55" s="5"/>
      <c r="AMJ55" s="5"/>
    </row>
    <row r="56" s="196" customFormat="true" ht="14.25" hidden="false" customHeight="false" outlineLevel="0" collapsed="false">
      <c r="A56" s="107"/>
      <c r="B56" s="113"/>
      <c r="C56" s="134" t="s">
        <v>69</v>
      </c>
      <c r="D56" s="135" t="s">
        <v>57</v>
      </c>
      <c r="E56" s="136" t="s">
        <v>58</v>
      </c>
      <c r="AMF56" s="1"/>
      <c r="AMG56" s="1"/>
      <c r="AMH56" s="5"/>
      <c r="AMI56" s="5"/>
      <c r="AMJ56" s="5"/>
    </row>
    <row r="57" s="196" customFormat="true" ht="14.25" hidden="false" customHeight="false" outlineLevel="0" collapsed="false">
      <c r="A57" s="129"/>
      <c r="B57" s="117"/>
      <c r="C57" s="116"/>
      <c r="D57" s="137"/>
      <c r="E57" s="138" t="s">
        <v>121</v>
      </c>
      <c r="AMF57" s="1"/>
      <c r="AMG57" s="1"/>
      <c r="AMH57" s="5"/>
      <c r="AMI57" s="5"/>
      <c r="AMJ57" s="5"/>
    </row>
    <row r="58" s="196" customFormat="true" ht="14.25" hidden="false" customHeight="false" outlineLevel="0" collapsed="false">
      <c r="A58" s="139" t="s">
        <v>60</v>
      </c>
      <c r="B58" s="121" t="s">
        <v>122</v>
      </c>
      <c r="C58" s="122" t="n">
        <f aca="false">5%*8.33%</f>
        <v>0.004165</v>
      </c>
      <c r="D58" s="140" t="n">
        <f aca="false">D$13*C58</f>
        <v>8.82767585</v>
      </c>
      <c r="E58" s="138" t="s">
        <v>123</v>
      </c>
      <c r="AMF58" s="1"/>
      <c r="AMG58" s="1"/>
      <c r="AMH58" s="5"/>
      <c r="AMI58" s="5"/>
      <c r="AMJ58" s="5"/>
    </row>
    <row r="59" s="196" customFormat="true" ht="14.25" hidden="false" customHeight="false" outlineLevel="0" collapsed="false">
      <c r="A59" s="97"/>
      <c r="B59" s="98"/>
      <c r="C59" s="99"/>
      <c r="D59" s="141"/>
      <c r="E59" s="101" t="s">
        <v>124</v>
      </c>
      <c r="AMF59" s="1"/>
      <c r="AMG59" s="1"/>
      <c r="AMH59" s="5"/>
      <c r="AMI59" s="5"/>
      <c r="AMJ59" s="5"/>
    </row>
    <row r="60" s="196" customFormat="true" ht="14.25" hidden="false" customHeight="false" outlineLevel="0" collapsed="false">
      <c r="A60" s="120"/>
      <c r="B60" s="121"/>
      <c r="C60" s="122"/>
      <c r="D60" s="123"/>
      <c r="E60" s="131" t="s">
        <v>125</v>
      </c>
      <c r="AMF60" s="1"/>
      <c r="AMG60" s="1"/>
      <c r="AMH60" s="5"/>
      <c r="AMI60" s="5"/>
      <c r="AMJ60" s="5"/>
    </row>
    <row r="61" s="196" customFormat="true" ht="14.25" hidden="false" customHeight="false" outlineLevel="0" collapsed="false">
      <c r="A61" s="124" t="s">
        <v>63</v>
      </c>
      <c r="B61" s="98" t="s">
        <v>126</v>
      </c>
      <c r="C61" s="99" t="n">
        <f aca="false">C58*8%</f>
        <v>0.0003332</v>
      </c>
      <c r="D61" s="100" t="n">
        <f aca="false">D$13*C61</f>
        <v>0.706214068</v>
      </c>
      <c r="E61" s="101" t="s">
        <v>127</v>
      </c>
      <c r="AMF61" s="1"/>
      <c r="AMG61" s="1"/>
      <c r="AMH61" s="5"/>
      <c r="AMI61" s="5"/>
      <c r="AMJ61" s="5"/>
    </row>
    <row r="62" s="196" customFormat="true" ht="14.25" hidden="false" customHeight="false" outlineLevel="0" collapsed="false">
      <c r="A62" s="116"/>
      <c r="B62" s="117" t="s">
        <v>128</v>
      </c>
      <c r="C62" s="118"/>
      <c r="D62" s="119"/>
      <c r="E62" s="117" t="s">
        <v>129</v>
      </c>
      <c r="AMF62" s="1"/>
      <c r="AMG62" s="1"/>
      <c r="AMH62" s="5"/>
      <c r="AMI62" s="5"/>
      <c r="AMJ62" s="5"/>
    </row>
    <row r="63" s="196" customFormat="true" ht="14.25" hidden="false" customHeight="false" outlineLevel="0" collapsed="false">
      <c r="A63" s="124" t="s">
        <v>74</v>
      </c>
      <c r="B63" s="98" t="s">
        <v>130</v>
      </c>
      <c r="C63" s="99" t="n">
        <v>0</v>
      </c>
      <c r="D63" s="100" t="n">
        <f aca="false">D$13*C63</f>
        <v>0</v>
      </c>
      <c r="E63" s="98"/>
      <c r="AMF63" s="1"/>
      <c r="AMG63" s="1"/>
      <c r="AMH63" s="5"/>
      <c r="AMI63" s="5"/>
      <c r="AMJ63" s="5"/>
    </row>
    <row r="64" s="196" customFormat="true" ht="14.25" hidden="false" customHeight="false" outlineLevel="0" collapsed="false">
      <c r="A64" s="116"/>
      <c r="B64" s="117"/>
      <c r="C64" s="142"/>
      <c r="D64" s="119"/>
      <c r="E64" s="131" t="s">
        <v>131</v>
      </c>
      <c r="AMF64" s="1"/>
      <c r="AMG64" s="1"/>
      <c r="AMH64" s="5"/>
      <c r="AMI64" s="5"/>
      <c r="AMJ64" s="5"/>
    </row>
    <row r="65" s="196" customFormat="true" ht="14.25" hidden="false" customHeight="false" outlineLevel="0" collapsed="false">
      <c r="A65" s="120" t="s">
        <v>76</v>
      </c>
      <c r="B65" s="121" t="s">
        <v>132</v>
      </c>
      <c r="C65" s="143" t="n">
        <f aca="false">(7/30)/12</f>
        <v>0.0194444444444444</v>
      </c>
      <c r="D65" s="123" t="n">
        <f aca="false">D$13*C65</f>
        <v>41.2123055555556</v>
      </c>
      <c r="E65" s="138" t="s">
        <v>133</v>
      </c>
      <c r="AMF65" s="1"/>
      <c r="AMG65" s="1"/>
      <c r="AMH65" s="5"/>
      <c r="AMI65" s="5"/>
      <c r="AMJ65" s="5"/>
    </row>
    <row r="66" s="196" customFormat="true" ht="14.25" hidden="false" customHeight="false" outlineLevel="0" collapsed="false">
      <c r="A66" s="124"/>
      <c r="B66" s="121"/>
      <c r="C66" s="144"/>
      <c r="D66" s="100"/>
      <c r="E66" s="138" t="s">
        <v>134</v>
      </c>
      <c r="AMF66" s="1"/>
      <c r="AMG66" s="1"/>
      <c r="AMH66" s="5"/>
      <c r="AMI66" s="5"/>
      <c r="AMJ66" s="5"/>
    </row>
    <row r="67" s="196" customFormat="true" ht="14.25" hidden="false" customHeight="false" outlineLevel="0" collapsed="false">
      <c r="A67" s="139" t="s">
        <v>89</v>
      </c>
      <c r="B67" s="117" t="s">
        <v>111</v>
      </c>
      <c r="C67" s="145" t="n">
        <f aca="false">C65*C33</f>
        <v>0.00676666666666667</v>
      </c>
      <c r="D67" s="123" t="n">
        <f aca="false">D$13*C67</f>
        <v>14.3418823333333</v>
      </c>
      <c r="E67" s="117" t="s">
        <v>135</v>
      </c>
      <c r="AMF67" s="1"/>
      <c r="AMG67" s="1"/>
      <c r="AMH67" s="5"/>
      <c r="AMI67" s="5"/>
      <c r="AMJ67" s="5"/>
    </row>
    <row r="68" s="196" customFormat="true" ht="14.25" hidden="false" customHeight="false" outlineLevel="0" collapsed="false">
      <c r="A68" s="139"/>
      <c r="B68" s="98"/>
      <c r="C68" s="145"/>
      <c r="D68" s="146"/>
      <c r="E68" s="98" t="s">
        <v>136</v>
      </c>
      <c r="AMF68" s="1"/>
      <c r="AMG68" s="1"/>
      <c r="AMH68" s="5"/>
      <c r="AMI68" s="5"/>
      <c r="AMJ68" s="5"/>
    </row>
    <row r="69" s="196" customFormat="true" ht="14.25" hidden="false" customHeight="false" outlineLevel="0" collapsed="false">
      <c r="A69" s="116"/>
      <c r="B69" s="117" t="s">
        <v>128</v>
      </c>
      <c r="C69" s="118"/>
      <c r="D69" s="119"/>
      <c r="E69" s="121" t="s">
        <v>129</v>
      </c>
      <c r="AMF69" s="1"/>
      <c r="AMG69" s="1"/>
      <c r="AMH69" s="5"/>
      <c r="AMI69" s="5"/>
      <c r="AMJ69" s="5"/>
    </row>
    <row r="70" s="196" customFormat="true" ht="14.25" hidden="false" customHeight="false" outlineLevel="0" collapsed="false">
      <c r="A70" s="124" t="s">
        <v>92</v>
      </c>
      <c r="B70" s="98" t="s">
        <v>137</v>
      </c>
      <c r="C70" s="99" t="n">
        <v>0</v>
      </c>
      <c r="D70" s="100" t="n">
        <f aca="false">D$13*C70</f>
        <v>0</v>
      </c>
      <c r="E70" s="98"/>
      <c r="AMF70" s="1"/>
      <c r="AMG70" s="1"/>
      <c r="AMH70" s="5"/>
      <c r="AMI70" s="5"/>
      <c r="AMJ70" s="5"/>
    </row>
    <row r="71" s="196" customFormat="true" ht="14.25" hidden="false" customHeight="false" outlineLevel="0" collapsed="false">
      <c r="A71" s="147"/>
      <c r="B71" s="84" t="s">
        <v>138</v>
      </c>
      <c r="C71" s="85" t="n">
        <f aca="false">SUM(C58:C70)</f>
        <v>0.0307093111111111</v>
      </c>
      <c r="D71" s="86" t="n">
        <f aca="false">SUM(D58:D70)</f>
        <v>65.0880778068889</v>
      </c>
      <c r="E71" s="81"/>
      <c r="AMF71" s="1"/>
      <c r="AMG71" s="1"/>
      <c r="AMH71" s="5"/>
      <c r="AMI71" s="5"/>
      <c r="AMJ71" s="5"/>
    </row>
    <row r="72" s="196" customFormat="true" ht="14.25" hidden="false" customHeight="false" outlineLevel="0" collapsed="false">
      <c r="A72" s="199"/>
      <c r="B72" s="219"/>
      <c r="C72" s="224"/>
      <c r="D72" s="220"/>
      <c r="E72" s="219"/>
      <c r="AMF72" s="1"/>
      <c r="AMG72" s="1"/>
      <c r="AMH72" s="5"/>
      <c r="AMI72" s="5"/>
      <c r="AMJ72" s="5"/>
    </row>
    <row r="73" s="196" customFormat="true" ht="14.25" hidden="false" customHeight="false" outlineLevel="0" collapsed="false">
      <c r="A73" s="107"/>
      <c r="B73" s="108" t="s">
        <v>139</v>
      </c>
      <c r="C73" s="109"/>
      <c r="D73" s="110"/>
      <c r="E73" s="111"/>
      <c r="AMF73" s="1"/>
      <c r="AMG73" s="1"/>
      <c r="AMH73" s="5"/>
      <c r="AMI73" s="5"/>
      <c r="AMJ73" s="5"/>
    </row>
    <row r="74" s="196" customFormat="true" ht="14.25" hidden="false" customHeight="false" outlineLevel="0" collapsed="false">
      <c r="A74" s="148"/>
      <c r="B74" s="149"/>
      <c r="C74" s="150" t="s">
        <v>69</v>
      </c>
      <c r="D74" s="135" t="s">
        <v>57</v>
      </c>
      <c r="E74" s="149" t="s">
        <v>58</v>
      </c>
      <c r="AMF74" s="1"/>
      <c r="AMG74" s="1"/>
      <c r="AMH74" s="5"/>
      <c r="AMI74" s="5"/>
      <c r="AMJ74" s="5"/>
    </row>
    <row r="75" s="196" customFormat="true" ht="14.25" hidden="false" customHeight="false" outlineLevel="0" collapsed="false">
      <c r="A75" s="80" t="str">
        <f aca="false">MOTORISTA!A76</f>
        <v>A</v>
      </c>
      <c r="B75" s="81" t="str">
        <f aca="false">MOTORISTA!B76</f>
        <v>AUSÊNCIA POR DOENÇA</v>
      </c>
      <c r="C75" s="122" t="n">
        <f aca="false">(5/30)/12</f>
        <v>0.0138888888888889</v>
      </c>
      <c r="D75" s="83" t="n">
        <f aca="false">D8*C75</f>
        <v>29.4373611111111</v>
      </c>
      <c r="E75" s="81" t="str">
        <f aca="false">MOTORISTA!E75</f>
        <v>Leis 8.036/90 e 9.491/97</v>
      </c>
      <c r="AMF75" s="1"/>
      <c r="AMG75" s="1"/>
      <c r="AMH75" s="5"/>
      <c r="AMI75" s="5"/>
      <c r="AMJ75" s="5"/>
    </row>
    <row r="76" s="196" customFormat="true" ht="14.25" hidden="false" customHeight="false" outlineLevel="0" collapsed="false">
      <c r="A76" s="129"/>
      <c r="B76" s="117"/>
      <c r="C76" s="151"/>
      <c r="D76" s="119"/>
      <c r="E76" s="117" t="s">
        <v>143</v>
      </c>
      <c r="AMF76" s="1"/>
      <c r="AMG76" s="1"/>
      <c r="AMH76" s="5"/>
      <c r="AMI76" s="5"/>
      <c r="AMJ76" s="5"/>
    </row>
    <row r="77" s="196" customFormat="true" ht="14.25" hidden="false" customHeight="false" outlineLevel="0" collapsed="false">
      <c r="A77" s="139" t="s">
        <v>63</v>
      </c>
      <c r="B77" s="121" t="s">
        <v>144</v>
      </c>
      <c r="C77" s="145" t="n">
        <v>0</v>
      </c>
      <c r="D77" s="123" t="n">
        <f aca="false">D$13*C77</f>
        <v>0</v>
      </c>
      <c r="E77" s="121" t="s">
        <v>145</v>
      </c>
      <c r="AMF77" s="1"/>
      <c r="AMG77" s="1"/>
      <c r="AMH77" s="5"/>
      <c r="AMI77" s="5"/>
      <c r="AMJ77" s="5"/>
    </row>
    <row r="78" s="196" customFormat="true" ht="14.25" hidden="false" customHeight="false" outlineLevel="0" collapsed="false">
      <c r="A78" s="97"/>
      <c r="B78" s="98"/>
      <c r="C78" s="152"/>
      <c r="D78" s="100"/>
      <c r="E78" s="98" t="s">
        <v>146</v>
      </c>
      <c r="AMF78" s="1"/>
      <c r="AMG78" s="1"/>
      <c r="AMH78" s="5"/>
      <c r="AMI78" s="5"/>
      <c r="AMJ78" s="5"/>
    </row>
    <row r="79" s="196" customFormat="true" ht="14.25" hidden="false" customHeight="false" outlineLevel="0" collapsed="false">
      <c r="A79" s="120"/>
      <c r="B79" s="121"/>
      <c r="C79" s="143"/>
      <c r="D79" s="123"/>
      <c r="E79" s="153" t="s">
        <v>147</v>
      </c>
      <c r="AMF79" s="1"/>
      <c r="AMG79" s="1"/>
      <c r="AMH79" s="5"/>
      <c r="AMI79" s="5"/>
      <c r="AMJ79" s="5"/>
    </row>
    <row r="80" s="196" customFormat="true" ht="14.25" hidden="false" customHeight="false" outlineLevel="0" collapsed="false">
      <c r="A80" s="120" t="s">
        <v>74</v>
      </c>
      <c r="B80" s="121" t="s">
        <v>148</v>
      </c>
      <c r="C80" s="143" t="n">
        <f aca="false">(3/30)/12</f>
        <v>0.00833333333333333</v>
      </c>
      <c r="D80" s="123" t="n">
        <f aca="false">D$13*C80</f>
        <v>17.6624166666667</v>
      </c>
      <c r="E80" s="138" t="s">
        <v>149</v>
      </c>
      <c r="AMF80" s="1"/>
      <c r="AMG80" s="1"/>
      <c r="AMH80" s="5"/>
      <c r="AMI80" s="5"/>
      <c r="AMJ80" s="5"/>
    </row>
    <row r="81" s="196" customFormat="true" ht="14.25" hidden="false" customHeight="false" outlineLevel="0" collapsed="false">
      <c r="A81" s="124"/>
      <c r="B81" s="121"/>
      <c r="C81" s="144"/>
      <c r="D81" s="100"/>
      <c r="E81" s="138" t="s">
        <v>150</v>
      </c>
      <c r="AMF81" s="1"/>
      <c r="AMG81" s="1"/>
      <c r="AMH81" s="5"/>
      <c r="AMI81" s="5"/>
      <c r="AMJ81" s="5"/>
    </row>
    <row r="82" s="196" customFormat="true" ht="14.25" hidden="false" customHeight="false" outlineLevel="0" collapsed="false">
      <c r="A82" s="139" t="s">
        <v>76</v>
      </c>
      <c r="B82" s="117" t="s">
        <v>151</v>
      </c>
      <c r="C82" s="145" t="n">
        <f aca="false">(15/30)/12*0.1</f>
        <v>0.00416666666666667</v>
      </c>
      <c r="D82" s="123" t="n">
        <f aca="false">D$13*C82</f>
        <v>8.83120833333333</v>
      </c>
      <c r="E82" s="117" t="s">
        <v>152</v>
      </c>
      <c r="AMF82" s="1"/>
      <c r="AMG82" s="1"/>
      <c r="AMH82" s="5"/>
      <c r="AMI82" s="5"/>
      <c r="AMJ82" s="5"/>
    </row>
    <row r="83" s="196" customFormat="true" ht="14.25" hidden="false" customHeight="false" outlineLevel="0" collapsed="false">
      <c r="A83" s="139"/>
      <c r="B83" s="98"/>
      <c r="C83" s="145"/>
      <c r="D83" s="146"/>
      <c r="E83" s="98" t="s">
        <v>153</v>
      </c>
      <c r="AMF83" s="1"/>
      <c r="AMG83" s="1"/>
      <c r="AMH83" s="5"/>
      <c r="AMI83" s="5"/>
      <c r="AMJ83" s="5"/>
    </row>
    <row r="84" s="196" customFormat="true" ht="14.25" hidden="false" customHeight="false" outlineLevel="0" collapsed="false">
      <c r="A84" s="147"/>
      <c r="B84" s="84" t="s">
        <v>154</v>
      </c>
      <c r="C84" s="85" t="n">
        <f aca="false">SUM(C75:C83)</f>
        <v>0.0263888888888889</v>
      </c>
      <c r="D84" s="86" t="n">
        <f aca="false">SUM(D75:D83)</f>
        <v>55.9309861111111</v>
      </c>
      <c r="E84" s="81"/>
      <c r="AMF84" s="1"/>
      <c r="AMG84" s="1"/>
      <c r="AMH84" s="5"/>
      <c r="AMI84" s="5"/>
      <c r="AMJ84" s="5"/>
    </row>
    <row r="85" s="196" customFormat="true" ht="14.25" hidden="false" customHeight="false" outlineLevel="0" collapsed="false">
      <c r="A85" s="80" t="s">
        <v>89</v>
      </c>
      <c r="B85" s="81" t="s">
        <v>155</v>
      </c>
      <c r="C85" s="118" t="n">
        <f aca="false">C84*C33</f>
        <v>0.00918333333333333</v>
      </c>
      <c r="D85" s="123" t="n">
        <f aca="false">D$13*C85</f>
        <v>19.4639831666667</v>
      </c>
      <c r="E85" s="117" t="s">
        <v>156</v>
      </c>
      <c r="AMF85" s="1"/>
      <c r="AMG85" s="1"/>
      <c r="AMH85" s="5"/>
      <c r="AMI85" s="5"/>
      <c r="AMJ85" s="5"/>
    </row>
    <row r="86" s="196" customFormat="true" ht="14.25" hidden="false" customHeight="false" outlineLevel="0" collapsed="false">
      <c r="A86" s="154"/>
      <c r="B86" s="155" t="s">
        <v>157</v>
      </c>
      <c r="C86" s="154"/>
      <c r="D86" s="156" t="n">
        <f aca="false">SUM(D84:D85)</f>
        <v>75.3949692777778</v>
      </c>
      <c r="E86" s="98" t="s">
        <v>158</v>
      </c>
      <c r="AMF86" s="1"/>
      <c r="AMG86" s="1"/>
      <c r="AMH86" s="5"/>
      <c r="AMI86" s="5"/>
      <c r="AMJ86" s="5"/>
    </row>
    <row r="87" s="196" customFormat="true" ht="14.25" hidden="false" customHeight="false" outlineLevel="0" collapsed="false">
      <c r="A87" s="161"/>
      <c r="B87" s="162"/>
      <c r="C87" s="161"/>
      <c r="D87" s="164"/>
      <c r="E87" s="153"/>
      <c r="AMF87" s="1"/>
      <c r="AMG87" s="1"/>
      <c r="AMH87" s="5"/>
      <c r="AMI87" s="5"/>
      <c r="AMJ87" s="5"/>
    </row>
    <row r="88" s="196" customFormat="true" ht="14.25" hidden="false" customHeight="false" outlineLevel="0" collapsed="false">
      <c r="A88" s="80"/>
      <c r="B88" s="84" t="s">
        <v>159</v>
      </c>
      <c r="C88" s="85"/>
      <c r="D88" s="86" t="n">
        <f aca="false">D86+D71+D53+D43+D33+D21+D13</f>
        <v>4286.52106497267</v>
      </c>
      <c r="E88" s="81"/>
      <c r="AMF88" s="1"/>
      <c r="AMG88" s="1"/>
      <c r="AMH88" s="5"/>
      <c r="AMI88" s="5"/>
      <c r="AMJ88" s="5"/>
    </row>
    <row r="89" s="196" customFormat="true" ht="14.25" hidden="false" customHeight="false" outlineLevel="0" collapsed="false">
      <c r="A89" s="161"/>
      <c r="B89" s="162"/>
      <c r="C89" s="163"/>
      <c r="D89" s="164"/>
      <c r="E89" s="153"/>
      <c r="AMF89" s="1"/>
      <c r="AMG89" s="1"/>
      <c r="AMH89" s="5"/>
      <c r="AMI89" s="5"/>
      <c r="AMJ89" s="5"/>
    </row>
    <row r="90" s="196" customFormat="true" ht="15" hidden="false" customHeight="false" outlineLevel="0" collapsed="false">
      <c r="A90" s="161"/>
      <c r="B90" s="84" t="s">
        <v>160</v>
      </c>
      <c r="C90" s="85"/>
      <c r="D90" s="165" t="s">
        <v>161</v>
      </c>
      <c r="E90" s="166" t="n">
        <f aca="false">D88*D90</f>
        <v>4286.52106497267</v>
      </c>
      <c r="AMF90" s="1"/>
      <c r="AMG90" s="1"/>
      <c r="AMH90" s="5"/>
      <c r="AMI90" s="5"/>
      <c r="AMJ90" s="5"/>
    </row>
    <row r="91" s="196" customFormat="true" ht="14.25" hidden="false" customHeight="false" outlineLevel="0" collapsed="false">
      <c r="A91" s="199"/>
      <c r="B91" s="219"/>
      <c r="C91" s="199"/>
      <c r="D91" s="220"/>
      <c r="E91" s="219"/>
      <c r="AMF91" s="1"/>
      <c r="AMG91" s="1"/>
      <c r="AMH91" s="5"/>
      <c r="AMI91" s="5"/>
      <c r="AMJ91" s="5"/>
    </row>
    <row r="92" s="196" customFormat="true" ht="14.25" hidden="false" customHeight="false" outlineLevel="0" collapsed="false">
      <c r="A92" s="107"/>
      <c r="B92" s="108" t="s">
        <v>162</v>
      </c>
      <c r="C92" s="109"/>
      <c r="D92" s="110"/>
      <c r="E92" s="111"/>
      <c r="AMF92" s="1"/>
      <c r="AMG92" s="1"/>
      <c r="AMH92" s="5"/>
      <c r="AMI92" s="5"/>
      <c r="AMJ92" s="5"/>
    </row>
    <row r="93" s="196" customFormat="true" ht="14.25" hidden="false" customHeight="false" outlineLevel="0" collapsed="false">
      <c r="A93" s="167"/>
      <c r="B93" s="136"/>
      <c r="C93" s="168" t="s">
        <v>69</v>
      </c>
      <c r="D93" s="169" t="s">
        <v>57</v>
      </c>
      <c r="E93" s="149" t="s">
        <v>58</v>
      </c>
      <c r="AMF93" s="1"/>
      <c r="AMG93" s="1"/>
      <c r="AMH93" s="5"/>
      <c r="AMI93" s="5"/>
      <c r="AMJ93" s="5"/>
    </row>
    <row r="94" s="196" customFormat="true" ht="14.25" hidden="false" customHeight="false" outlineLevel="0" collapsed="false">
      <c r="A94" s="124" t="s">
        <v>60</v>
      </c>
      <c r="B94" s="98" t="s">
        <v>163</v>
      </c>
      <c r="C94" s="99" t="n">
        <v>0.13</v>
      </c>
      <c r="D94" s="100" t="n">
        <f aca="false">E90*C94</f>
        <v>557.247738446447</v>
      </c>
      <c r="E94" s="170" t="s">
        <v>164</v>
      </c>
      <c r="AMF94" s="1"/>
      <c r="AMG94" s="1"/>
      <c r="AMH94" s="5"/>
      <c r="AMI94" s="5"/>
      <c r="AMJ94" s="5"/>
    </row>
    <row r="95" s="196" customFormat="true" ht="14.25" hidden="false" customHeight="false" outlineLevel="0" collapsed="false">
      <c r="A95" s="80" t="s">
        <v>63</v>
      </c>
      <c r="B95" s="98" t="s">
        <v>165</v>
      </c>
      <c r="C95" s="99" t="n">
        <v>0.1</v>
      </c>
      <c r="D95" s="83" t="n">
        <f aca="false">(E90+D94)*C95</f>
        <v>484.376880341911</v>
      </c>
      <c r="E95" s="170" t="s">
        <v>166</v>
      </c>
      <c r="AMF95" s="1"/>
      <c r="AMG95" s="1"/>
      <c r="AMH95" s="5"/>
      <c r="AMI95" s="5"/>
      <c r="AMJ95" s="5"/>
    </row>
    <row r="96" s="196" customFormat="true" ht="14.25" hidden="false" customHeight="false" outlineLevel="0" collapsed="false">
      <c r="A96" s="116"/>
      <c r="B96" s="113" t="s">
        <v>167</v>
      </c>
      <c r="C96" s="122"/>
      <c r="D96" s="115" t="n">
        <f aca="false">SUM(D94:D95)</f>
        <v>1041.62461878836</v>
      </c>
      <c r="E96" s="171"/>
      <c r="AMF96" s="1"/>
      <c r="AMG96" s="1"/>
      <c r="AMH96" s="5"/>
      <c r="AMI96" s="5"/>
      <c r="AMJ96" s="5"/>
    </row>
    <row r="97" s="196" customFormat="true" ht="14.25" hidden="false" customHeight="false" outlineLevel="0" collapsed="false">
      <c r="A97" s="102" t="s">
        <v>168</v>
      </c>
      <c r="B97" s="172" t="s">
        <v>169</v>
      </c>
      <c r="C97" s="173"/>
      <c r="D97" s="174"/>
      <c r="E97" s="175"/>
      <c r="AMF97" s="1"/>
      <c r="AMG97" s="1"/>
      <c r="AMH97" s="5"/>
      <c r="AMI97" s="5"/>
      <c r="AMJ97" s="5"/>
    </row>
    <row r="98" s="196" customFormat="true" ht="14.25" hidden="false" customHeight="false" outlineLevel="0" collapsed="false">
      <c r="A98" s="161"/>
      <c r="B98" s="162"/>
      <c r="C98" s="176"/>
      <c r="D98" s="164"/>
      <c r="E98" s="177"/>
      <c r="AMF98" s="1"/>
      <c r="AMG98" s="1"/>
      <c r="AMH98" s="5"/>
      <c r="AMI98" s="5"/>
      <c r="AMJ98" s="5"/>
    </row>
    <row r="99" s="196" customFormat="true" ht="14.25" hidden="false" customHeight="false" outlineLevel="0" collapsed="false">
      <c r="A99" s="178"/>
      <c r="B99" s="179" t="s">
        <v>170</v>
      </c>
      <c r="C99" s="180"/>
      <c r="D99" s="169" t="n">
        <f aca="false">(E90+D96)/(1-6.65%)</f>
        <v>5707.70828469312</v>
      </c>
      <c r="E99" s="181"/>
      <c r="AMF99" s="1"/>
      <c r="AMG99" s="1"/>
      <c r="AMH99" s="5"/>
      <c r="AMI99" s="5"/>
      <c r="AMJ99" s="5"/>
    </row>
    <row r="100" s="196" customFormat="true" ht="14.25" hidden="false" customHeight="false" outlineLevel="0" collapsed="false">
      <c r="A100" s="199"/>
      <c r="B100" s="219"/>
      <c r="C100" s="224"/>
      <c r="D100" s="220"/>
      <c r="E100" s="225"/>
      <c r="AMF100" s="1"/>
      <c r="AMG100" s="1"/>
      <c r="AMH100" s="5"/>
      <c r="AMI100" s="5"/>
      <c r="AMJ100" s="5"/>
    </row>
    <row r="101" s="196" customFormat="true" ht="14.25" hidden="false" customHeight="false" outlineLevel="0" collapsed="false">
      <c r="A101" s="107"/>
      <c r="B101" s="108" t="s">
        <v>171</v>
      </c>
      <c r="C101" s="183"/>
      <c r="D101" s="184"/>
      <c r="E101" s="185"/>
      <c r="AMF101" s="1"/>
      <c r="AMG101" s="1"/>
      <c r="AMH101" s="5"/>
      <c r="AMI101" s="5"/>
      <c r="AMJ101" s="5"/>
    </row>
    <row r="102" s="196" customFormat="true" ht="14.25" hidden="false" customHeight="false" outlineLevel="0" collapsed="false">
      <c r="A102" s="167"/>
      <c r="B102" s="136"/>
      <c r="C102" s="168" t="s">
        <v>69</v>
      </c>
      <c r="D102" s="135" t="s">
        <v>57</v>
      </c>
      <c r="E102" s="149" t="s">
        <v>58</v>
      </c>
      <c r="AMF102" s="1"/>
      <c r="AMG102" s="1"/>
      <c r="AMH102" s="5"/>
      <c r="AMI102" s="5"/>
      <c r="AMJ102" s="5"/>
    </row>
    <row r="103" s="196" customFormat="true" ht="14.25" hidden="false" customHeight="false" outlineLevel="0" collapsed="false">
      <c r="A103" s="124" t="s">
        <v>74</v>
      </c>
      <c r="B103" s="98" t="s">
        <v>172</v>
      </c>
      <c r="C103" s="99"/>
      <c r="D103" s="83"/>
      <c r="E103" s="186" t="s">
        <v>173</v>
      </c>
      <c r="AMF103" s="1"/>
      <c r="AMG103" s="1"/>
      <c r="AMH103" s="5"/>
      <c r="AMI103" s="5"/>
      <c r="AMJ103" s="5"/>
    </row>
    <row r="104" s="196" customFormat="true" ht="13.8" hidden="false" customHeight="false" outlineLevel="0" collapsed="false">
      <c r="A104" s="80"/>
      <c r="B104" s="81" t="s">
        <v>174</v>
      </c>
      <c r="C104" s="82" t="n">
        <v>0.0165</v>
      </c>
      <c r="D104" s="83" t="n">
        <f aca="false">$D$99*C104</f>
        <v>94.1771866974364</v>
      </c>
      <c r="E104" s="187" t="s">
        <v>175</v>
      </c>
      <c r="AMF104" s="1"/>
      <c r="AMG104" s="1"/>
      <c r="AMH104" s="5"/>
      <c r="AMI104" s="5"/>
      <c r="AMJ104" s="5"/>
    </row>
    <row r="105" s="196" customFormat="true" ht="13.8" hidden="false" customHeight="false" outlineLevel="0" collapsed="false">
      <c r="A105" s="80"/>
      <c r="B105" s="81" t="s">
        <v>176</v>
      </c>
      <c r="C105" s="82" t="n">
        <v>0.076</v>
      </c>
      <c r="D105" s="83" t="n">
        <f aca="false">$D$99*C105</f>
        <v>433.785829636677</v>
      </c>
      <c r="E105" s="187" t="s">
        <v>175</v>
      </c>
      <c r="AMF105" s="1"/>
      <c r="AMG105" s="1"/>
      <c r="AMH105" s="5"/>
      <c r="AMI105" s="5"/>
      <c r="AMJ105" s="5"/>
    </row>
    <row r="106" s="196" customFormat="true" ht="13.8" hidden="false" customHeight="false" outlineLevel="0" collapsed="false">
      <c r="A106" s="188"/>
      <c r="B106" s="189" t="s">
        <v>177</v>
      </c>
      <c r="C106" s="190" t="n">
        <v>0.03</v>
      </c>
      <c r="D106" s="191" t="n">
        <f aca="false">$D$99*C106</f>
        <v>171.231248540794</v>
      </c>
      <c r="E106" s="192" t="s">
        <v>178</v>
      </c>
      <c r="AMF106" s="1"/>
      <c r="AMG106" s="1"/>
      <c r="AMH106" s="5"/>
      <c r="AMI106" s="5"/>
      <c r="AMJ106" s="5"/>
    </row>
    <row r="107" s="196" customFormat="true" ht="13.8" hidden="false" customHeight="false" outlineLevel="0" collapsed="false">
      <c r="A107" s="80"/>
      <c r="B107" s="81"/>
      <c r="C107" s="82"/>
      <c r="D107" s="83"/>
      <c r="E107" s="81"/>
      <c r="AMF107" s="1"/>
      <c r="AMG107" s="1"/>
      <c r="AMH107" s="5"/>
      <c r="AMI107" s="5"/>
      <c r="AMJ107" s="5"/>
    </row>
    <row r="108" s="196" customFormat="true" ht="14.25" hidden="false" customHeight="false" outlineLevel="0" collapsed="false">
      <c r="A108" s="147"/>
      <c r="B108" s="84" t="s">
        <v>154</v>
      </c>
      <c r="C108" s="85" t="n">
        <f aca="false">SUM(C104:C107)</f>
        <v>0.1225</v>
      </c>
      <c r="D108" s="86" t="n">
        <f aca="false">SUM(D104:D107)</f>
        <v>699.194264874907</v>
      </c>
      <c r="E108" s="98"/>
      <c r="AMF108" s="1"/>
      <c r="AMG108" s="1"/>
      <c r="AMH108" s="5"/>
      <c r="AMI108" s="5"/>
      <c r="AMJ108" s="5"/>
    </row>
    <row r="109" s="196" customFormat="true" ht="14.25" hidden="false" customHeight="false" outlineLevel="0" collapsed="false">
      <c r="A109" s="80"/>
      <c r="B109" s="81"/>
      <c r="C109" s="118"/>
      <c r="D109" s="123"/>
      <c r="E109" s="81"/>
      <c r="AMF109" s="1"/>
      <c r="AMG109" s="1"/>
      <c r="AMH109" s="5"/>
      <c r="AMI109" s="5"/>
      <c r="AMJ109" s="5"/>
    </row>
    <row r="110" s="196" customFormat="true" ht="14.25" hidden="false" customHeight="false" outlineLevel="0" collapsed="false">
      <c r="A110" s="80"/>
      <c r="B110" s="84" t="s">
        <v>179</v>
      </c>
      <c r="C110" s="80"/>
      <c r="D110" s="86" t="n">
        <f aca="false">D108+D99</f>
        <v>6406.90254956802</v>
      </c>
      <c r="E110" s="81"/>
      <c r="AMF110" s="1"/>
      <c r="AMG110" s="1"/>
      <c r="AMH110" s="5"/>
      <c r="AMI110" s="5"/>
      <c r="AMJ110" s="5"/>
    </row>
    <row r="111" s="196" customFormat="true" ht="14.25" hidden="false" customHeight="false" outlineLevel="0" collapsed="false">
      <c r="A111" s="80"/>
      <c r="B111" s="84"/>
      <c r="C111" s="80"/>
      <c r="D111" s="86"/>
      <c r="E111" s="81"/>
      <c r="AMF111" s="1"/>
      <c r="AMG111" s="1"/>
      <c r="AMH111" s="5"/>
      <c r="AMI111" s="5"/>
      <c r="AMJ111" s="5"/>
    </row>
    <row r="112" s="196" customFormat="true" ht="14.25" hidden="false" customHeight="false" outlineLevel="0" collapsed="false">
      <c r="A112" s="80"/>
      <c r="B112" s="84"/>
      <c r="C112" s="80"/>
      <c r="D112" s="86"/>
      <c r="E112" s="81"/>
      <c r="AMF112" s="1"/>
      <c r="AMG112" s="1"/>
      <c r="AMH112" s="5"/>
      <c r="AMI112" s="5"/>
      <c r="AMJ112" s="5"/>
    </row>
    <row r="113" s="196" customFormat="true" ht="14.25" hidden="false" customHeight="false" outlineLevel="0" collapsed="false">
      <c r="A113" s="80"/>
      <c r="B113" s="84" t="s">
        <v>180</v>
      </c>
      <c r="C113" s="80" t="n">
        <v>12</v>
      </c>
      <c r="D113" s="86" t="n">
        <f aca="false">D110*C113</f>
        <v>76882.8305948163</v>
      </c>
      <c r="E113" s="81"/>
      <c r="AMF113" s="1"/>
      <c r="AMG113" s="1"/>
      <c r="AMH113" s="5"/>
      <c r="AMI113" s="5"/>
      <c r="AMJ113" s="5"/>
    </row>
    <row r="114" s="196" customFormat="true" ht="14.25" hidden="false" customHeight="false" outlineLevel="0" collapsed="false">
      <c r="A114" s="188"/>
      <c r="B114" s="226"/>
      <c r="C114" s="188"/>
      <c r="D114" s="227"/>
      <c r="E114" s="189"/>
      <c r="AMF114" s="1"/>
      <c r="AMG114" s="1"/>
      <c r="AMH114" s="5"/>
      <c r="AMI114" s="5"/>
      <c r="AMJ114" s="5"/>
    </row>
    <row r="115" s="196" customFormat="true" ht="32.95" hidden="false" customHeight="true" outlineLevel="0" collapsed="false">
      <c r="A115" s="188"/>
      <c r="B115" s="193" t="s">
        <v>181</v>
      </c>
      <c r="C115" s="193"/>
      <c r="D115" s="193"/>
      <c r="E115" s="193"/>
      <c r="AMF115" s="1"/>
      <c r="AMG115" s="1"/>
      <c r="AMH115" s="5"/>
      <c r="AMI115" s="5"/>
      <c r="AMJ115" s="5"/>
    </row>
    <row r="116" s="196" customFormat="true" ht="12.8" hidden="false" customHeight="false" outlineLevel="0" collapsed="false">
      <c r="B116" s="31"/>
      <c r="C116" s="31"/>
      <c r="D116" s="31"/>
      <c r="E116" s="31"/>
      <c r="AMH116" s="31"/>
      <c r="AMI116" s="31"/>
      <c r="AMJ116" s="31"/>
    </row>
    <row r="117" s="196" customFormat="true" ht="36.1" hidden="false" customHeight="false" outlineLevel="0" collapsed="false">
      <c r="B117" s="194" t="s">
        <v>182</v>
      </c>
      <c r="C117" s="194"/>
      <c r="D117" s="194"/>
      <c r="E117" s="194"/>
      <c r="AMH117" s="31"/>
      <c r="AMI117" s="31"/>
      <c r="AMJ117" s="31"/>
    </row>
    <row r="118" s="196" customFormat="true" ht="9" hidden="false" customHeight="false" outlineLevel="0" collapsed="false">
      <c r="AMH118" s="31"/>
      <c r="AMI118" s="31"/>
      <c r="AMJ118" s="31"/>
    </row>
    <row r="119" s="196" customFormat="true" ht="9" hidden="false" customHeight="false" outlineLevel="0" collapsed="false">
      <c r="AMH119" s="31"/>
      <c r="AMI119" s="31"/>
      <c r="AMJ119" s="31"/>
    </row>
    <row r="120" s="196" customFormat="true" ht="9" hidden="false" customHeight="false" outlineLevel="0" collapsed="false">
      <c r="AMH120" s="31"/>
      <c r="AMI120" s="31"/>
      <c r="AMJ120" s="31"/>
    </row>
    <row r="121" s="196" customFormat="true" ht="9" hidden="false" customHeight="false" outlineLevel="0" collapsed="false">
      <c r="AMH121" s="31"/>
      <c r="AMI121" s="31"/>
      <c r="AMJ121" s="31"/>
    </row>
    <row r="122" s="196" customFormat="true" ht="9" hidden="false" customHeight="false" outlineLevel="0" collapsed="false">
      <c r="AMH122" s="31"/>
      <c r="AMI122" s="31"/>
      <c r="AMJ122" s="31"/>
    </row>
    <row r="123" s="196" customFormat="true" ht="9" hidden="false" customHeight="false" outlineLevel="0" collapsed="false">
      <c r="AMH123" s="31"/>
      <c r="AMI123" s="31"/>
      <c r="AMJ123" s="31"/>
    </row>
    <row r="124" s="196" customFormat="true" ht="9" hidden="false" customHeight="false" outlineLevel="0" collapsed="false">
      <c r="AMH124" s="31"/>
      <c r="AMI124" s="31"/>
      <c r="AMJ124" s="31"/>
    </row>
    <row r="125" s="196" customFormat="true" ht="9" hidden="false" customHeight="false" outlineLevel="0" collapsed="false">
      <c r="AMH125" s="31"/>
      <c r="AMI125" s="31"/>
      <c r="AMJ125" s="31"/>
    </row>
    <row r="126" s="196" customFormat="true" ht="9" hidden="false" customHeight="false" outlineLevel="0" collapsed="false">
      <c r="AMH126" s="31"/>
      <c r="AMI126" s="31"/>
      <c r="AMJ126" s="31"/>
    </row>
    <row r="127" s="196" customFormat="true" ht="9" hidden="false" customHeight="false" outlineLevel="0" collapsed="false">
      <c r="AMH127" s="31"/>
      <c r="AMI127" s="31"/>
      <c r="AMJ127" s="31"/>
    </row>
    <row r="128" s="196" customFormat="true" ht="9" hidden="false" customHeight="false" outlineLevel="0" collapsed="false">
      <c r="AMH128" s="31"/>
      <c r="AMI128" s="31"/>
      <c r="AMJ128" s="31"/>
    </row>
    <row r="129" s="196" customFormat="true" ht="9" hidden="false" customHeight="false" outlineLevel="0" collapsed="false">
      <c r="AMH129" s="31"/>
      <c r="AMI129" s="31"/>
      <c r="AMJ129" s="31"/>
    </row>
    <row r="130" s="196" customFormat="true" ht="9" hidden="false" customHeight="false" outlineLevel="0" collapsed="false">
      <c r="AMH130" s="31"/>
      <c r="AMI130" s="31"/>
      <c r="AMJ130" s="31"/>
    </row>
    <row r="131" s="196" customFormat="true" ht="9" hidden="false" customHeight="false" outlineLevel="0" collapsed="false">
      <c r="AMH131" s="31"/>
      <c r="AMI131" s="31"/>
      <c r="AMJ131" s="31"/>
    </row>
    <row r="132" s="196" customFormat="true" ht="9" hidden="false" customHeight="false" outlineLevel="0" collapsed="false">
      <c r="AMH132" s="31"/>
      <c r="AMI132" s="31"/>
      <c r="AMJ132" s="31"/>
    </row>
    <row r="133" s="196" customFormat="true" ht="9" hidden="false" customHeight="false" outlineLevel="0" collapsed="false">
      <c r="AMH133" s="31"/>
      <c r="AMI133" s="31"/>
      <c r="AMJ133" s="31"/>
    </row>
    <row r="134" s="196" customFormat="true" ht="9" hidden="false" customHeight="false" outlineLevel="0" collapsed="false">
      <c r="AMH134" s="31"/>
      <c r="AMI134" s="31"/>
      <c r="AMJ134" s="31"/>
    </row>
    <row r="135" s="196" customFormat="true" ht="9" hidden="false" customHeight="false" outlineLevel="0" collapsed="false">
      <c r="AMH135" s="31"/>
      <c r="AMI135" s="31"/>
      <c r="AMJ135" s="31"/>
    </row>
    <row r="136" s="196" customFormat="true" ht="9" hidden="false" customHeight="false" outlineLevel="0" collapsed="false">
      <c r="AMH136" s="31"/>
      <c r="AMI136" s="31"/>
      <c r="AMJ136" s="31"/>
    </row>
    <row r="137" s="196" customFormat="true" ht="9" hidden="false" customHeight="false" outlineLevel="0" collapsed="false">
      <c r="AMH137" s="31"/>
      <c r="AMI137" s="31"/>
      <c r="AMJ137" s="31"/>
    </row>
    <row r="138" s="196" customFormat="true" ht="9" hidden="false" customHeight="false" outlineLevel="0" collapsed="false">
      <c r="AMH138" s="31"/>
      <c r="AMI138" s="31"/>
      <c r="AMJ138" s="31"/>
    </row>
    <row r="139" s="196" customFormat="true" ht="9" hidden="false" customHeight="false" outlineLevel="0" collapsed="false">
      <c r="AMH139" s="31"/>
      <c r="AMI139" s="31"/>
      <c r="AMJ139" s="31"/>
    </row>
    <row r="140" s="196" customFormat="true" ht="9" hidden="false" customHeight="false" outlineLevel="0" collapsed="false">
      <c r="AMH140" s="31"/>
      <c r="AMI140" s="31"/>
      <c r="AMJ140" s="31"/>
    </row>
    <row r="141" s="196" customFormat="true" ht="9" hidden="false" customHeight="false" outlineLevel="0" collapsed="false">
      <c r="AMH141" s="31"/>
      <c r="AMI141" s="31"/>
      <c r="AMJ141" s="31"/>
    </row>
    <row r="142" s="196" customFormat="true" ht="9" hidden="false" customHeight="false" outlineLevel="0" collapsed="false">
      <c r="AMH142" s="31"/>
      <c r="AMI142" s="31"/>
      <c r="AMJ142" s="31"/>
    </row>
    <row r="143" s="196" customFormat="true" ht="9" hidden="false" customHeight="false" outlineLevel="0" collapsed="false">
      <c r="AMH143" s="31"/>
      <c r="AMI143" s="31"/>
      <c r="AMJ143" s="31"/>
    </row>
    <row r="144" s="196" customFormat="true" ht="9" hidden="false" customHeight="false" outlineLevel="0" collapsed="false">
      <c r="AMH144" s="31"/>
      <c r="AMI144" s="31"/>
      <c r="AMJ144" s="31"/>
    </row>
    <row r="145" s="196" customFormat="true" ht="9" hidden="false" customHeight="false" outlineLevel="0" collapsed="false">
      <c r="AMH145" s="31"/>
      <c r="AMI145" s="31"/>
      <c r="AMJ145" s="31"/>
    </row>
    <row r="146" s="196" customFormat="true" ht="9" hidden="false" customHeight="false" outlineLevel="0" collapsed="false">
      <c r="AMH146" s="31"/>
      <c r="AMI146" s="31"/>
      <c r="AMJ146" s="31"/>
    </row>
    <row r="147" s="196" customFormat="true" ht="9" hidden="false" customHeight="false" outlineLevel="0" collapsed="false">
      <c r="AMH147" s="31"/>
      <c r="AMI147" s="31"/>
      <c r="AMJ147" s="31"/>
    </row>
    <row r="148" s="196" customFormat="true" ht="9" hidden="false" customHeight="false" outlineLevel="0" collapsed="false">
      <c r="AMH148" s="31"/>
      <c r="AMI148" s="31"/>
      <c r="AMJ148" s="31"/>
    </row>
    <row r="149" s="196" customFormat="true" ht="9" hidden="false" customHeight="false" outlineLevel="0" collapsed="false">
      <c r="AMH149" s="31"/>
      <c r="AMI149" s="31"/>
      <c r="AMJ149" s="31"/>
    </row>
    <row r="150" s="196" customFormat="true" ht="9" hidden="false" customHeight="false" outlineLevel="0" collapsed="false">
      <c r="AMH150" s="31"/>
      <c r="AMI150" s="31"/>
      <c r="AMJ150" s="31"/>
    </row>
    <row r="151" s="196" customFormat="true" ht="9" hidden="false" customHeight="false" outlineLevel="0" collapsed="false">
      <c r="AMH151" s="31"/>
      <c r="AMI151" s="31"/>
      <c r="AMJ151" s="31"/>
    </row>
    <row r="152" s="196" customFormat="true" ht="9" hidden="false" customHeight="false" outlineLevel="0" collapsed="false">
      <c r="AMH152" s="31"/>
      <c r="AMI152" s="31"/>
      <c r="AMJ152" s="31"/>
    </row>
    <row r="153" s="196" customFormat="true" ht="9" hidden="false" customHeight="false" outlineLevel="0" collapsed="false">
      <c r="AMH153" s="31"/>
      <c r="AMI153" s="31"/>
      <c r="AMJ153" s="31"/>
    </row>
    <row r="154" s="196" customFormat="true" ht="9" hidden="false" customHeight="false" outlineLevel="0" collapsed="false">
      <c r="AMH154" s="31"/>
      <c r="AMI154" s="31"/>
      <c r="AMJ154" s="31"/>
    </row>
    <row r="155" s="196" customFormat="true" ht="9" hidden="false" customHeight="false" outlineLevel="0" collapsed="false">
      <c r="AMH155" s="31"/>
      <c r="AMI155" s="31"/>
      <c r="AMJ155" s="31"/>
    </row>
    <row r="156" s="196" customFormat="true" ht="9" hidden="false" customHeight="false" outlineLevel="0" collapsed="false">
      <c r="AMH156" s="31"/>
      <c r="AMI156" s="31"/>
      <c r="AMJ156" s="31"/>
    </row>
    <row r="157" s="196" customFormat="true" ht="9" hidden="false" customHeight="false" outlineLevel="0" collapsed="false">
      <c r="AMH157" s="31"/>
      <c r="AMI157" s="31"/>
      <c r="AMJ157" s="31"/>
    </row>
    <row r="158" s="196" customFormat="true" ht="9" hidden="false" customHeight="false" outlineLevel="0" collapsed="false">
      <c r="AMH158" s="31"/>
      <c r="AMI158" s="31"/>
      <c r="AMJ158" s="31"/>
    </row>
    <row r="159" s="196" customFormat="true" ht="9" hidden="false" customHeight="false" outlineLevel="0" collapsed="false">
      <c r="AMH159" s="31"/>
      <c r="AMI159" s="31"/>
      <c r="AMJ159" s="31"/>
    </row>
    <row r="160" s="196" customFormat="true" ht="9" hidden="false" customHeight="false" outlineLevel="0" collapsed="false">
      <c r="AMH160" s="31"/>
      <c r="AMI160" s="31"/>
      <c r="AMJ160" s="31"/>
    </row>
    <row r="161" s="196" customFormat="true" ht="9" hidden="false" customHeight="false" outlineLevel="0" collapsed="false">
      <c r="AMH161" s="31"/>
      <c r="AMI161" s="31"/>
      <c r="AMJ161" s="31"/>
    </row>
    <row r="162" s="196" customFormat="true" ht="9" hidden="false" customHeight="false" outlineLevel="0" collapsed="false">
      <c r="AMH162" s="31"/>
      <c r="AMI162" s="31"/>
      <c r="AMJ162" s="31"/>
    </row>
    <row r="163" s="196" customFormat="true" ht="9" hidden="false" customHeight="false" outlineLevel="0" collapsed="false">
      <c r="AMH163" s="31"/>
      <c r="AMI163" s="31"/>
      <c r="AMJ163" s="31"/>
    </row>
    <row r="164" s="196" customFormat="true" ht="9" hidden="false" customHeight="false" outlineLevel="0" collapsed="false">
      <c r="AMH164" s="31"/>
      <c r="AMI164" s="31"/>
      <c r="AMJ164" s="31"/>
    </row>
    <row r="165" s="196" customFormat="true" ht="9" hidden="false" customHeight="false" outlineLevel="0" collapsed="false">
      <c r="AMH165" s="31"/>
      <c r="AMI165" s="31"/>
      <c r="AMJ165" s="31"/>
    </row>
    <row r="166" s="196" customFormat="true" ht="9" hidden="false" customHeight="false" outlineLevel="0" collapsed="false">
      <c r="AMH166" s="31"/>
      <c r="AMI166" s="31"/>
      <c r="AMJ166" s="31"/>
    </row>
    <row r="167" s="196" customFormat="true" ht="9" hidden="false" customHeight="false" outlineLevel="0" collapsed="false">
      <c r="AMH167" s="31"/>
      <c r="AMI167" s="31"/>
      <c r="AMJ167" s="31"/>
    </row>
    <row r="168" s="196" customFormat="true" ht="9" hidden="false" customHeight="false" outlineLevel="0" collapsed="false">
      <c r="AMH168" s="31"/>
      <c r="AMI168" s="31"/>
      <c r="AMJ168" s="31"/>
    </row>
    <row r="169" s="196" customFormat="true" ht="9" hidden="false" customHeight="false" outlineLevel="0" collapsed="false">
      <c r="AMH169" s="31"/>
      <c r="AMI169" s="31"/>
      <c r="AMJ169" s="31"/>
    </row>
    <row r="170" s="196" customFormat="true" ht="9" hidden="false" customHeight="false" outlineLevel="0" collapsed="false">
      <c r="AMH170" s="31"/>
      <c r="AMI170" s="31"/>
      <c r="AMJ170" s="31"/>
    </row>
    <row r="171" s="196" customFormat="true" ht="9" hidden="false" customHeight="false" outlineLevel="0" collapsed="false">
      <c r="AMH171" s="31"/>
      <c r="AMI171" s="31"/>
      <c r="AMJ171" s="31"/>
    </row>
    <row r="172" s="196" customFormat="true" ht="9" hidden="false" customHeight="false" outlineLevel="0" collapsed="false">
      <c r="AMH172" s="31"/>
      <c r="AMI172" s="31"/>
      <c r="AMJ172" s="31"/>
    </row>
    <row r="173" s="196" customFormat="true" ht="9" hidden="false" customHeight="false" outlineLevel="0" collapsed="false">
      <c r="AMH173" s="31"/>
      <c r="AMI173" s="31"/>
      <c r="AMJ173" s="31"/>
    </row>
    <row r="174" s="196" customFormat="true" ht="9" hidden="false" customHeight="false" outlineLevel="0" collapsed="false">
      <c r="AMH174" s="31"/>
      <c r="AMI174" s="31"/>
      <c r="AMJ174" s="31"/>
    </row>
    <row r="175" s="196" customFormat="true" ht="9" hidden="false" customHeight="false" outlineLevel="0" collapsed="false">
      <c r="AMH175" s="31"/>
      <c r="AMI175" s="31"/>
      <c r="AMJ175" s="31"/>
    </row>
    <row r="176" s="196" customFormat="true" ht="9" hidden="false" customHeight="false" outlineLevel="0" collapsed="false">
      <c r="AMH176" s="31"/>
      <c r="AMI176" s="31"/>
      <c r="AMJ176" s="31"/>
    </row>
    <row r="177" s="196" customFormat="true" ht="9" hidden="false" customHeight="false" outlineLevel="0" collapsed="false">
      <c r="AMH177" s="31"/>
      <c r="AMI177" s="31"/>
      <c r="AMJ177" s="31"/>
    </row>
    <row r="178" s="196" customFormat="true" ht="9" hidden="false" customHeight="false" outlineLevel="0" collapsed="false">
      <c r="AMH178" s="31"/>
      <c r="AMI178" s="31"/>
      <c r="AMJ178" s="31"/>
    </row>
    <row r="179" s="196" customFormat="true" ht="9" hidden="false" customHeight="false" outlineLevel="0" collapsed="false">
      <c r="AMH179" s="31"/>
      <c r="AMI179" s="31"/>
      <c r="AMJ179" s="31"/>
    </row>
    <row r="180" s="196" customFormat="true" ht="9" hidden="false" customHeight="false" outlineLevel="0" collapsed="false">
      <c r="AMH180" s="31"/>
      <c r="AMI180" s="31"/>
      <c r="AMJ180" s="31"/>
    </row>
    <row r="181" s="196" customFormat="true" ht="9" hidden="false" customHeight="false" outlineLevel="0" collapsed="false">
      <c r="AMH181" s="31"/>
      <c r="AMI181" s="31"/>
      <c r="AMJ181" s="31"/>
    </row>
    <row r="182" s="196" customFormat="true" ht="9" hidden="false" customHeight="false" outlineLevel="0" collapsed="false">
      <c r="AMH182" s="31"/>
      <c r="AMI182" s="31"/>
      <c r="AMJ182" s="31"/>
    </row>
    <row r="183" s="196" customFormat="true" ht="9" hidden="false" customHeight="false" outlineLevel="0" collapsed="false">
      <c r="AMH183" s="31"/>
      <c r="AMI183" s="31"/>
      <c r="AMJ183" s="31"/>
    </row>
    <row r="184" s="196" customFormat="true" ht="9" hidden="false" customHeight="false" outlineLevel="0" collapsed="false">
      <c r="AMH184" s="31"/>
      <c r="AMI184" s="31"/>
      <c r="AMJ184" s="31"/>
    </row>
    <row r="185" s="196" customFormat="true" ht="9" hidden="false" customHeight="false" outlineLevel="0" collapsed="false">
      <c r="AMH185" s="31"/>
      <c r="AMI185" s="31"/>
      <c r="AMJ185" s="31"/>
    </row>
    <row r="186" s="196" customFormat="true" ht="9" hidden="false" customHeight="false" outlineLevel="0" collapsed="false">
      <c r="AMH186" s="31"/>
      <c r="AMI186" s="31"/>
      <c r="AMJ186" s="31"/>
    </row>
    <row r="187" s="196" customFormat="true" ht="9" hidden="false" customHeight="false" outlineLevel="0" collapsed="false">
      <c r="AMH187" s="31"/>
      <c r="AMI187" s="31"/>
      <c r="AMJ187" s="31"/>
    </row>
    <row r="188" s="196" customFormat="true" ht="9" hidden="false" customHeight="false" outlineLevel="0" collapsed="false">
      <c r="AMH188" s="31"/>
      <c r="AMI188" s="31"/>
      <c r="AMJ188" s="31"/>
    </row>
    <row r="189" s="196" customFormat="true" ht="9" hidden="false" customHeight="false" outlineLevel="0" collapsed="false">
      <c r="AMH189" s="31"/>
      <c r="AMI189" s="31"/>
      <c r="AMJ189" s="31"/>
    </row>
    <row r="190" s="196" customFormat="true" ht="9" hidden="false" customHeight="false" outlineLevel="0" collapsed="false">
      <c r="AMH190" s="31"/>
      <c r="AMI190" s="31"/>
      <c r="AMJ190" s="31"/>
    </row>
    <row r="191" s="196" customFormat="true" ht="9" hidden="false" customHeight="false" outlineLevel="0" collapsed="false">
      <c r="AMH191" s="31"/>
      <c r="AMI191" s="31"/>
      <c r="AMJ191" s="31"/>
    </row>
    <row r="192" s="196" customFormat="true" ht="9" hidden="false" customHeight="false" outlineLevel="0" collapsed="false">
      <c r="AMH192" s="31"/>
      <c r="AMI192" s="31"/>
      <c r="AMJ192" s="31"/>
    </row>
    <row r="193" s="196" customFormat="true" ht="9" hidden="false" customHeight="false" outlineLevel="0" collapsed="false">
      <c r="AMH193" s="31"/>
      <c r="AMI193" s="31"/>
      <c r="AMJ193" s="31"/>
    </row>
    <row r="194" s="196" customFormat="true" ht="9" hidden="false" customHeight="false" outlineLevel="0" collapsed="false">
      <c r="AMH194" s="31"/>
      <c r="AMI194" s="31"/>
      <c r="AMJ194" s="31"/>
    </row>
    <row r="195" s="196" customFormat="true" ht="9" hidden="false" customHeight="false" outlineLevel="0" collapsed="false">
      <c r="AMH195" s="31"/>
      <c r="AMI195" s="31"/>
      <c r="AMJ195" s="31"/>
    </row>
    <row r="196" s="196" customFormat="true" ht="9" hidden="false" customHeight="false" outlineLevel="0" collapsed="false">
      <c r="AMH196" s="31"/>
      <c r="AMI196" s="31"/>
      <c r="AMJ196" s="31"/>
    </row>
    <row r="197" s="196" customFormat="true" ht="9" hidden="false" customHeight="false" outlineLevel="0" collapsed="false">
      <c r="AMH197" s="31"/>
      <c r="AMI197" s="31"/>
      <c r="AMJ197" s="31"/>
    </row>
    <row r="198" s="196" customFormat="true" ht="9" hidden="false" customHeight="false" outlineLevel="0" collapsed="false">
      <c r="AMH198" s="31"/>
      <c r="AMI198" s="31"/>
      <c r="AMJ198" s="31"/>
    </row>
    <row r="199" s="196" customFormat="true" ht="9" hidden="false" customHeight="false" outlineLevel="0" collapsed="false">
      <c r="AMH199" s="31"/>
      <c r="AMI199" s="31"/>
      <c r="AMJ199" s="31"/>
    </row>
    <row r="200" s="196" customFormat="true" ht="9" hidden="false" customHeight="false" outlineLevel="0" collapsed="false">
      <c r="AMH200" s="31"/>
      <c r="AMI200" s="31"/>
      <c r="AMJ200" s="31"/>
    </row>
    <row r="201" s="196" customFormat="true" ht="9" hidden="false" customHeight="false" outlineLevel="0" collapsed="false">
      <c r="AMH201" s="31"/>
      <c r="AMI201" s="31"/>
      <c r="AMJ201" s="31"/>
    </row>
    <row r="202" s="196" customFormat="true" ht="9" hidden="false" customHeight="false" outlineLevel="0" collapsed="false">
      <c r="AMH202" s="31"/>
      <c r="AMI202" s="31"/>
      <c r="AMJ202" s="31"/>
    </row>
    <row r="203" s="196" customFormat="true" ht="9" hidden="false" customHeight="false" outlineLevel="0" collapsed="false">
      <c r="AMH203" s="31"/>
      <c r="AMI203" s="31"/>
      <c r="AMJ203" s="31"/>
    </row>
    <row r="204" s="196" customFormat="true" ht="9" hidden="false" customHeight="false" outlineLevel="0" collapsed="false">
      <c r="AMH204" s="31"/>
      <c r="AMI204" s="31"/>
      <c r="AMJ204" s="31"/>
    </row>
    <row r="205" s="196" customFormat="true" ht="9" hidden="false" customHeight="false" outlineLevel="0" collapsed="false">
      <c r="AMH205" s="31"/>
      <c r="AMI205" s="31"/>
      <c r="AMJ205" s="31"/>
    </row>
    <row r="206" s="196" customFormat="true" ht="9" hidden="false" customHeight="false" outlineLevel="0" collapsed="false">
      <c r="AMH206" s="31"/>
      <c r="AMI206" s="31"/>
      <c r="AMJ206" s="31"/>
    </row>
    <row r="207" s="196" customFormat="true" ht="9" hidden="false" customHeight="false" outlineLevel="0" collapsed="false">
      <c r="AMH207" s="31"/>
      <c r="AMI207" s="31"/>
      <c r="AMJ207" s="31"/>
    </row>
    <row r="208" s="196" customFormat="true" ht="9" hidden="false" customHeight="false" outlineLevel="0" collapsed="false">
      <c r="AMH208" s="31"/>
      <c r="AMI208" s="31"/>
      <c r="AMJ208" s="31"/>
    </row>
    <row r="209" s="196" customFormat="true" ht="9" hidden="false" customHeight="false" outlineLevel="0" collapsed="false">
      <c r="AMH209" s="31"/>
      <c r="AMI209" s="31"/>
      <c r="AMJ209" s="31"/>
    </row>
    <row r="210" s="196" customFormat="true" ht="9" hidden="false" customHeight="false" outlineLevel="0" collapsed="false">
      <c r="AMH210" s="31"/>
      <c r="AMI210" s="31"/>
      <c r="AMJ210" s="31"/>
    </row>
    <row r="211" s="196" customFormat="true" ht="9" hidden="false" customHeight="false" outlineLevel="0" collapsed="false">
      <c r="AMH211" s="31"/>
      <c r="AMI211" s="31"/>
      <c r="AMJ211" s="31"/>
    </row>
    <row r="212" s="196" customFormat="true" ht="9" hidden="false" customHeight="false" outlineLevel="0" collapsed="false">
      <c r="AMH212" s="31"/>
      <c r="AMI212" s="31"/>
      <c r="AMJ212" s="31"/>
    </row>
    <row r="213" s="196" customFormat="true" ht="9" hidden="false" customHeight="false" outlineLevel="0" collapsed="false">
      <c r="AMH213" s="31"/>
      <c r="AMI213" s="31"/>
      <c r="AMJ213" s="31"/>
    </row>
    <row r="214" s="196" customFormat="true" ht="9" hidden="false" customHeight="false" outlineLevel="0" collapsed="false">
      <c r="AMH214" s="31"/>
      <c r="AMI214" s="31"/>
      <c r="AMJ214" s="31"/>
    </row>
    <row r="215" s="196" customFormat="true" ht="9" hidden="false" customHeight="false" outlineLevel="0" collapsed="false">
      <c r="AMH215" s="31"/>
      <c r="AMI215" s="31"/>
      <c r="AMJ215" s="31"/>
    </row>
    <row r="216" s="196" customFormat="true" ht="9" hidden="false" customHeight="false" outlineLevel="0" collapsed="false">
      <c r="AMH216" s="31"/>
      <c r="AMI216" s="31"/>
      <c r="AMJ216" s="31"/>
    </row>
    <row r="217" s="196" customFormat="true" ht="9" hidden="false" customHeight="false" outlineLevel="0" collapsed="false">
      <c r="AMH217" s="31"/>
      <c r="AMI217" s="31"/>
      <c r="AMJ217" s="31"/>
    </row>
    <row r="218" s="196" customFormat="true" ht="9" hidden="false" customHeight="false" outlineLevel="0" collapsed="false">
      <c r="AMH218" s="31"/>
      <c r="AMI218" s="31"/>
      <c r="AMJ218" s="31"/>
    </row>
    <row r="219" s="196" customFormat="true" ht="9" hidden="false" customHeight="false" outlineLevel="0" collapsed="false">
      <c r="AMH219" s="31"/>
      <c r="AMI219" s="31"/>
      <c r="AMJ219" s="31"/>
    </row>
    <row r="220" s="196" customFormat="true" ht="9" hidden="false" customHeight="false" outlineLevel="0" collapsed="false">
      <c r="AMH220" s="31"/>
      <c r="AMI220" s="31"/>
      <c r="AMJ220" s="31"/>
    </row>
    <row r="221" s="196" customFormat="true" ht="9" hidden="false" customHeight="false" outlineLevel="0" collapsed="false">
      <c r="AMH221" s="31"/>
      <c r="AMI221" s="31"/>
      <c r="AMJ221" s="31"/>
    </row>
    <row r="222" s="196" customFormat="true" ht="9" hidden="false" customHeight="false" outlineLevel="0" collapsed="false">
      <c r="AMH222" s="31"/>
      <c r="AMI222" s="31"/>
      <c r="AMJ222" s="31"/>
    </row>
    <row r="223" s="196" customFormat="true" ht="9" hidden="false" customHeight="false" outlineLevel="0" collapsed="false">
      <c r="AMH223" s="31"/>
      <c r="AMI223" s="31"/>
      <c r="AMJ223" s="31"/>
    </row>
    <row r="224" s="196" customFormat="true" ht="9" hidden="false" customHeight="false" outlineLevel="0" collapsed="false">
      <c r="AMH224" s="31"/>
      <c r="AMI224" s="31"/>
      <c r="AMJ224" s="31"/>
    </row>
    <row r="225" s="196" customFormat="true" ht="9" hidden="false" customHeight="false" outlineLevel="0" collapsed="false">
      <c r="AMH225" s="31"/>
      <c r="AMI225" s="31"/>
      <c r="AMJ225" s="31"/>
    </row>
    <row r="226" s="196" customFormat="true" ht="9" hidden="false" customHeight="false" outlineLevel="0" collapsed="false">
      <c r="AMH226" s="31"/>
      <c r="AMI226" s="31"/>
      <c r="AMJ226" s="31"/>
    </row>
    <row r="227" s="196" customFormat="true" ht="9" hidden="false" customHeight="false" outlineLevel="0" collapsed="false">
      <c r="AMH227" s="31"/>
      <c r="AMI227" s="31"/>
      <c r="AMJ227" s="31"/>
    </row>
    <row r="228" s="196" customFormat="true" ht="9" hidden="false" customHeight="false" outlineLevel="0" collapsed="false">
      <c r="AMH228" s="31"/>
      <c r="AMI228" s="31"/>
      <c r="AMJ228" s="31"/>
    </row>
    <row r="229" s="196" customFormat="true" ht="9" hidden="false" customHeight="false" outlineLevel="0" collapsed="false">
      <c r="AMH229" s="31"/>
      <c r="AMI229" s="31"/>
      <c r="AMJ229" s="31"/>
    </row>
    <row r="230" s="196" customFormat="true" ht="9" hidden="false" customHeight="false" outlineLevel="0" collapsed="false">
      <c r="AMH230" s="31"/>
      <c r="AMI230" s="31"/>
      <c r="AMJ230" s="31"/>
    </row>
    <row r="231" s="196" customFormat="true" ht="9" hidden="false" customHeight="false" outlineLevel="0" collapsed="false">
      <c r="AMH231" s="31"/>
      <c r="AMI231" s="31"/>
      <c r="AMJ231" s="31"/>
    </row>
    <row r="232" s="196" customFormat="true" ht="9" hidden="false" customHeight="false" outlineLevel="0" collapsed="false">
      <c r="AMH232" s="31"/>
      <c r="AMI232" s="31"/>
      <c r="AMJ232" s="31"/>
    </row>
    <row r="233" s="196" customFormat="true" ht="9" hidden="false" customHeight="false" outlineLevel="0" collapsed="false">
      <c r="AMH233" s="31"/>
      <c r="AMI233" s="31"/>
      <c r="AMJ233" s="31"/>
    </row>
    <row r="234" s="196" customFormat="true" ht="9" hidden="false" customHeight="false" outlineLevel="0" collapsed="false">
      <c r="AMH234" s="31"/>
      <c r="AMI234" s="31"/>
      <c r="AMJ234" s="31"/>
    </row>
    <row r="235" s="196" customFormat="true" ht="9" hidden="false" customHeight="false" outlineLevel="0" collapsed="false">
      <c r="AMH235" s="31"/>
      <c r="AMI235" s="31"/>
      <c r="AMJ235" s="31"/>
    </row>
    <row r="236" s="196" customFormat="true" ht="9" hidden="false" customHeight="false" outlineLevel="0" collapsed="false">
      <c r="AMH236" s="31"/>
      <c r="AMI236" s="31"/>
      <c r="AMJ236" s="31"/>
    </row>
    <row r="237" s="196" customFormat="true" ht="9" hidden="false" customHeight="false" outlineLevel="0" collapsed="false">
      <c r="AMH237" s="31"/>
      <c r="AMI237" s="31"/>
      <c r="AMJ237" s="31"/>
    </row>
    <row r="238" s="196" customFormat="true" ht="9" hidden="false" customHeight="false" outlineLevel="0" collapsed="false">
      <c r="AMH238" s="31"/>
      <c r="AMI238" s="31"/>
      <c r="AMJ238" s="31"/>
    </row>
    <row r="239" s="196" customFormat="true" ht="9" hidden="false" customHeight="false" outlineLevel="0" collapsed="false">
      <c r="AMH239" s="31"/>
      <c r="AMI239" s="31"/>
      <c r="AMJ239" s="31"/>
    </row>
    <row r="240" s="196" customFormat="true" ht="9" hidden="false" customHeight="false" outlineLevel="0" collapsed="false">
      <c r="AMH240" s="31"/>
      <c r="AMI240" s="31"/>
      <c r="AMJ240" s="31"/>
    </row>
    <row r="241" s="196" customFormat="true" ht="9" hidden="false" customHeight="false" outlineLevel="0" collapsed="false">
      <c r="AMH241" s="31"/>
      <c r="AMI241" s="31"/>
      <c r="AMJ241" s="31"/>
    </row>
    <row r="242" s="196" customFormat="true" ht="9" hidden="false" customHeight="false" outlineLevel="0" collapsed="false">
      <c r="AMH242" s="31"/>
      <c r="AMI242" s="31"/>
      <c r="AMJ242" s="31"/>
    </row>
    <row r="243" s="196" customFormat="true" ht="9" hidden="false" customHeight="false" outlineLevel="0" collapsed="false">
      <c r="AMH243" s="31"/>
      <c r="AMI243" s="31"/>
      <c r="AMJ243" s="31"/>
    </row>
    <row r="244" s="196" customFormat="true" ht="9" hidden="false" customHeight="false" outlineLevel="0" collapsed="false">
      <c r="AMH244" s="31"/>
      <c r="AMI244" s="31"/>
      <c r="AMJ244" s="31"/>
    </row>
    <row r="245" s="196" customFormat="true" ht="9" hidden="false" customHeight="false" outlineLevel="0" collapsed="false">
      <c r="AMH245" s="31"/>
      <c r="AMI245" s="31"/>
      <c r="AMJ245" s="31"/>
    </row>
    <row r="246" s="196" customFormat="true" ht="9" hidden="false" customHeight="false" outlineLevel="0" collapsed="false">
      <c r="AMH246" s="31"/>
      <c r="AMI246" s="31"/>
      <c r="AMJ246" s="31"/>
    </row>
    <row r="247" s="196" customFormat="true" ht="9" hidden="false" customHeight="false" outlineLevel="0" collapsed="false">
      <c r="AMH247" s="31"/>
      <c r="AMI247" s="31"/>
      <c r="AMJ247" s="31"/>
    </row>
    <row r="248" s="196" customFormat="true" ht="9" hidden="false" customHeight="false" outlineLevel="0" collapsed="false">
      <c r="AMH248" s="31"/>
      <c r="AMI248" s="31"/>
      <c r="AMJ248" s="31"/>
    </row>
    <row r="249" s="196" customFormat="true" ht="9" hidden="false" customHeight="false" outlineLevel="0" collapsed="false">
      <c r="AMH249" s="31"/>
      <c r="AMI249" s="31"/>
      <c r="AMJ249" s="31"/>
    </row>
    <row r="250" s="196" customFormat="true" ht="9" hidden="false" customHeight="false" outlineLevel="0" collapsed="false">
      <c r="AMH250" s="31"/>
      <c r="AMI250" s="31"/>
      <c r="AMJ250" s="31"/>
    </row>
    <row r="251" s="196" customFormat="true" ht="9" hidden="false" customHeight="false" outlineLevel="0" collapsed="false">
      <c r="AMH251" s="31"/>
      <c r="AMI251" s="31"/>
      <c r="AMJ251" s="31"/>
    </row>
    <row r="252" s="196" customFormat="true" ht="9" hidden="false" customHeight="false" outlineLevel="0" collapsed="false">
      <c r="AMH252" s="31"/>
      <c r="AMI252" s="31"/>
      <c r="AMJ252" s="31"/>
    </row>
    <row r="253" s="196" customFormat="true" ht="9" hidden="false" customHeight="false" outlineLevel="0" collapsed="false">
      <c r="AMH253" s="31"/>
      <c r="AMI253" s="31"/>
      <c r="AMJ253" s="31"/>
    </row>
    <row r="254" s="196" customFormat="true" ht="9" hidden="false" customHeight="false" outlineLevel="0" collapsed="false">
      <c r="AMH254" s="31"/>
      <c r="AMI254" s="31"/>
      <c r="AMJ254" s="31"/>
    </row>
    <row r="255" s="196" customFormat="true" ht="9" hidden="false" customHeight="false" outlineLevel="0" collapsed="false">
      <c r="AMH255" s="31"/>
      <c r="AMI255" s="31"/>
      <c r="AMJ255" s="31"/>
    </row>
    <row r="256" s="196" customFormat="true" ht="9" hidden="false" customHeight="false" outlineLevel="0" collapsed="false">
      <c r="AMH256" s="31"/>
      <c r="AMI256" s="31"/>
      <c r="AMJ256" s="31"/>
    </row>
    <row r="257" s="196" customFormat="true" ht="9" hidden="false" customHeight="false" outlineLevel="0" collapsed="false">
      <c r="AMH257" s="31"/>
      <c r="AMI257" s="31"/>
      <c r="AMJ257" s="31"/>
    </row>
    <row r="258" s="196" customFormat="true" ht="9" hidden="false" customHeight="false" outlineLevel="0" collapsed="false">
      <c r="AMH258" s="31"/>
      <c r="AMI258" s="31"/>
      <c r="AMJ258" s="31"/>
    </row>
    <row r="259" s="196" customFormat="true" ht="9" hidden="false" customHeight="false" outlineLevel="0" collapsed="false">
      <c r="AMH259" s="31"/>
      <c r="AMI259" s="31"/>
      <c r="AMJ259" s="31"/>
    </row>
    <row r="260" s="196" customFormat="true" ht="9" hidden="false" customHeight="false" outlineLevel="0" collapsed="false">
      <c r="AMH260" s="31"/>
      <c r="AMI260" s="31"/>
      <c r="AMJ260" s="31"/>
    </row>
    <row r="261" s="196" customFormat="true" ht="9" hidden="false" customHeight="false" outlineLevel="0" collapsed="false">
      <c r="AMH261" s="31"/>
      <c r="AMI261" s="31"/>
      <c r="AMJ261" s="31"/>
    </row>
    <row r="262" s="196" customFormat="true" ht="9" hidden="false" customHeight="false" outlineLevel="0" collapsed="false">
      <c r="AMH262" s="31"/>
      <c r="AMI262" s="31"/>
      <c r="AMJ262" s="31"/>
    </row>
    <row r="263" s="196" customFormat="true" ht="9" hidden="false" customHeight="false" outlineLevel="0" collapsed="false">
      <c r="AMH263" s="31"/>
      <c r="AMI263" s="31"/>
      <c r="AMJ263" s="31"/>
    </row>
    <row r="264" s="196" customFormat="true" ht="9" hidden="false" customHeight="false" outlineLevel="0" collapsed="false">
      <c r="AMH264" s="31"/>
      <c r="AMI264" s="31"/>
      <c r="AMJ264" s="31"/>
    </row>
    <row r="265" s="196" customFormat="true" ht="9" hidden="false" customHeight="false" outlineLevel="0" collapsed="false">
      <c r="AMH265" s="31"/>
      <c r="AMI265" s="31"/>
      <c r="AMJ265" s="31"/>
    </row>
    <row r="266" s="196" customFormat="true" ht="9" hidden="false" customHeight="false" outlineLevel="0" collapsed="false">
      <c r="AMH266" s="31"/>
      <c r="AMI266" s="31"/>
      <c r="AMJ266" s="31"/>
    </row>
    <row r="267" s="196" customFormat="true" ht="9" hidden="false" customHeight="false" outlineLevel="0" collapsed="false">
      <c r="AMH267" s="31"/>
      <c r="AMI267" s="31"/>
      <c r="AMJ267" s="31"/>
    </row>
    <row r="268" s="196" customFormat="true" ht="9" hidden="false" customHeight="false" outlineLevel="0" collapsed="false">
      <c r="AMH268" s="31"/>
      <c r="AMI268" s="31"/>
      <c r="AMJ268" s="31"/>
    </row>
    <row r="269" s="196" customFormat="true" ht="9" hidden="false" customHeight="false" outlineLevel="0" collapsed="false">
      <c r="AMH269" s="31"/>
      <c r="AMI269" s="31"/>
      <c r="AMJ269" s="31"/>
    </row>
    <row r="270" s="196" customFormat="true" ht="9" hidden="false" customHeight="false" outlineLevel="0" collapsed="false">
      <c r="AMH270" s="31"/>
      <c r="AMI270" s="31"/>
      <c r="AMJ270" s="31"/>
    </row>
    <row r="271" s="196" customFormat="true" ht="9" hidden="false" customHeight="false" outlineLevel="0" collapsed="false">
      <c r="AMH271" s="31"/>
      <c r="AMI271" s="31"/>
      <c r="AMJ271" s="31"/>
    </row>
    <row r="272" s="196" customFormat="true" ht="9" hidden="false" customHeight="false" outlineLevel="0" collapsed="false">
      <c r="AMH272" s="31"/>
      <c r="AMI272" s="31"/>
      <c r="AMJ272" s="31"/>
    </row>
    <row r="273" s="196" customFormat="true" ht="9" hidden="false" customHeight="false" outlineLevel="0" collapsed="false">
      <c r="AMH273" s="31"/>
      <c r="AMI273" s="31"/>
      <c r="AMJ273" s="31"/>
    </row>
    <row r="274" s="196" customFormat="true" ht="9" hidden="false" customHeight="false" outlineLevel="0" collapsed="false">
      <c r="AMH274" s="31"/>
      <c r="AMI274" s="31"/>
      <c r="AMJ274" s="31"/>
    </row>
    <row r="275" s="196" customFormat="true" ht="9" hidden="false" customHeight="false" outlineLevel="0" collapsed="false">
      <c r="AMH275" s="31"/>
      <c r="AMI275" s="31"/>
      <c r="AMJ275" s="31"/>
    </row>
    <row r="276" s="196" customFormat="true" ht="9" hidden="false" customHeight="false" outlineLevel="0" collapsed="false">
      <c r="AMH276" s="31"/>
      <c r="AMI276" s="31"/>
      <c r="AMJ276" s="31"/>
    </row>
    <row r="277" s="196" customFormat="true" ht="9" hidden="false" customHeight="false" outlineLevel="0" collapsed="false">
      <c r="AMH277" s="31"/>
      <c r="AMI277" s="31"/>
      <c r="AMJ277" s="31"/>
    </row>
    <row r="278" s="196" customFormat="true" ht="9" hidden="false" customHeight="false" outlineLevel="0" collapsed="false">
      <c r="AMH278" s="31"/>
      <c r="AMI278" s="31"/>
      <c r="AMJ278" s="31"/>
    </row>
    <row r="279" s="196" customFormat="true" ht="9" hidden="false" customHeight="false" outlineLevel="0" collapsed="false">
      <c r="AMH279" s="31"/>
      <c r="AMI279" s="31"/>
      <c r="AMJ279" s="31"/>
    </row>
    <row r="280" s="196" customFormat="true" ht="9" hidden="false" customHeight="false" outlineLevel="0" collapsed="false">
      <c r="AMH280" s="31"/>
      <c r="AMI280" s="31"/>
      <c r="AMJ280" s="31"/>
    </row>
    <row r="281" s="196" customFormat="true" ht="9" hidden="false" customHeight="false" outlineLevel="0" collapsed="false">
      <c r="AMH281" s="31"/>
      <c r="AMI281" s="31"/>
      <c r="AMJ281" s="31"/>
    </row>
    <row r="282" s="196" customFormat="true" ht="9" hidden="false" customHeight="false" outlineLevel="0" collapsed="false">
      <c r="AMH282" s="31"/>
      <c r="AMI282" s="31"/>
      <c r="AMJ282" s="31"/>
    </row>
    <row r="283" s="196" customFormat="true" ht="9" hidden="false" customHeight="false" outlineLevel="0" collapsed="false">
      <c r="AMH283" s="31"/>
      <c r="AMI283" s="31"/>
      <c r="AMJ283" s="31"/>
    </row>
    <row r="284" s="196" customFormat="true" ht="9" hidden="false" customHeight="false" outlineLevel="0" collapsed="false">
      <c r="AMH284" s="31"/>
      <c r="AMI284" s="31"/>
      <c r="AMJ284" s="31"/>
    </row>
    <row r="285" s="196" customFormat="true" ht="9" hidden="false" customHeight="false" outlineLevel="0" collapsed="false">
      <c r="AMH285" s="31"/>
      <c r="AMI285" s="31"/>
      <c r="AMJ285" s="31"/>
    </row>
    <row r="286" s="196" customFormat="true" ht="9" hidden="false" customHeight="false" outlineLevel="0" collapsed="false">
      <c r="AMH286" s="31"/>
      <c r="AMI286" s="31"/>
      <c r="AMJ286" s="31"/>
    </row>
    <row r="287" s="196" customFormat="true" ht="9" hidden="false" customHeight="false" outlineLevel="0" collapsed="false">
      <c r="AMH287" s="31"/>
      <c r="AMI287" s="31"/>
      <c r="AMJ287" s="31"/>
    </row>
    <row r="288" s="196" customFormat="true" ht="9" hidden="false" customHeight="false" outlineLevel="0" collapsed="false">
      <c r="AMH288" s="31"/>
      <c r="AMI288" s="31"/>
      <c r="AMJ288" s="31"/>
    </row>
    <row r="289" s="196" customFormat="true" ht="9" hidden="false" customHeight="false" outlineLevel="0" collapsed="false">
      <c r="AMH289" s="31"/>
      <c r="AMI289" s="31"/>
      <c r="AMJ289" s="31"/>
    </row>
    <row r="290" s="196" customFormat="true" ht="9" hidden="false" customHeight="false" outlineLevel="0" collapsed="false">
      <c r="AMH290" s="31"/>
      <c r="AMI290" s="31"/>
      <c r="AMJ290" s="31"/>
    </row>
    <row r="291" s="196" customFormat="true" ht="9" hidden="false" customHeight="false" outlineLevel="0" collapsed="false">
      <c r="AMH291" s="31"/>
      <c r="AMI291" s="31"/>
      <c r="AMJ291" s="31"/>
    </row>
    <row r="292" s="196" customFormat="true" ht="9" hidden="false" customHeight="false" outlineLevel="0" collapsed="false">
      <c r="AMH292" s="31"/>
      <c r="AMI292" s="31"/>
      <c r="AMJ292" s="31"/>
    </row>
    <row r="293" s="196" customFormat="true" ht="9" hidden="false" customHeight="false" outlineLevel="0" collapsed="false">
      <c r="AMH293" s="31"/>
      <c r="AMI293" s="31"/>
      <c r="AMJ293" s="31"/>
    </row>
    <row r="294" s="196" customFormat="true" ht="9" hidden="false" customHeight="false" outlineLevel="0" collapsed="false">
      <c r="AMH294" s="31"/>
      <c r="AMI294" s="31"/>
      <c r="AMJ294" s="31"/>
    </row>
    <row r="295" s="196" customFormat="true" ht="9" hidden="false" customHeight="false" outlineLevel="0" collapsed="false">
      <c r="AMH295" s="31"/>
      <c r="AMI295" s="31"/>
      <c r="AMJ295" s="31"/>
    </row>
    <row r="296" s="196" customFormat="true" ht="9" hidden="false" customHeight="false" outlineLevel="0" collapsed="false">
      <c r="AMH296" s="31"/>
      <c r="AMI296" s="31"/>
      <c r="AMJ296" s="31"/>
    </row>
    <row r="297" s="196" customFormat="true" ht="9" hidden="false" customHeight="false" outlineLevel="0" collapsed="false">
      <c r="AMH297" s="31"/>
      <c r="AMI297" s="31"/>
      <c r="AMJ297" s="31"/>
    </row>
    <row r="298" s="196" customFormat="true" ht="9" hidden="false" customHeight="false" outlineLevel="0" collapsed="false">
      <c r="AMH298" s="31"/>
      <c r="AMI298" s="31"/>
      <c r="AMJ298" s="31"/>
    </row>
    <row r="299" s="196" customFormat="true" ht="9" hidden="false" customHeight="false" outlineLevel="0" collapsed="false">
      <c r="AMH299" s="31"/>
      <c r="AMI299" s="31"/>
      <c r="AMJ299" s="31"/>
    </row>
    <row r="300" s="196" customFormat="true" ht="9" hidden="false" customHeight="false" outlineLevel="0" collapsed="false">
      <c r="AMH300" s="31"/>
      <c r="AMI300" s="31"/>
      <c r="AMJ300" s="31"/>
    </row>
    <row r="301" s="196" customFormat="true" ht="9" hidden="false" customHeight="false" outlineLevel="0" collapsed="false">
      <c r="AMH301" s="31"/>
      <c r="AMI301" s="31"/>
      <c r="AMJ301" s="31"/>
    </row>
    <row r="302" s="196" customFormat="true" ht="9" hidden="false" customHeight="false" outlineLevel="0" collapsed="false">
      <c r="AMH302" s="31"/>
      <c r="AMI302" s="31"/>
      <c r="AMJ302" s="31"/>
    </row>
    <row r="303" s="196" customFormat="true" ht="9" hidden="false" customHeight="false" outlineLevel="0" collapsed="false">
      <c r="AMH303" s="31"/>
      <c r="AMI303" s="31"/>
      <c r="AMJ303" s="31"/>
    </row>
    <row r="304" s="196" customFormat="true" ht="9" hidden="false" customHeight="false" outlineLevel="0" collapsed="false">
      <c r="AMH304" s="31"/>
      <c r="AMI304" s="31"/>
      <c r="AMJ304" s="31"/>
    </row>
    <row r="305" s="196" customFormat="true" ht="9" hidden="false" customHeight="false" outlineLevel="0" collapsed="false">
      <c r="AMH305" s="31"/>
      <c r="AMI305" s="31"/>
      <c r="AMJ305" s="31"/>
    </row>
    <row r="306" s="196" customFormat="true" ht="9" hidden="false" customHeight="false" outlineLevel="0" collapsed="false">
      <c r="AMH306" s="31"/>
      <c r="AMI306" s="31"/>
      <c r="AMJ306" s="31"/>
    </row>
    <row r="307" s="196" customFormat="true" ht="9" hidden="false" customHeight="false" outlineLevel="0" collapsed="false">
      <c r="AMH307" s="31"/>
      <c r="AMI307" s="31"/>
      <c r="AMJ307" s="31"/>
    </row>
    <row r="308" s="196" customFormat="true" ht="9" hidden="false" customHeight="false" outlineLevel="0" collapsed="false">
      <c r="AMH308" s="31"/>
      <c r="AMI308" s="31"/>
      <c r="AMJ308" s="31"/>
    </row>
    <row r="309" s="196" customFormat="true" ht="9" hidden="false" customHeight="false" outlineLevel="0" collapsed="false">
      <c r="AMH309" s="31"/>
      <c r="AMI309" s="31"/>
      <c r="AMJ309" s="31"/>
    </row>
    <row r="310" s="196" customFormat="true" ht="9" hidden="false" customHeight="false" outlineLevel="0" collapsed="false">
      <c r="AMH310" s="31"/>
      <c r="AMI310" s="31"/>
      <c r="AMJ310" s="31"/>
    </row>
    <row r="311" s="196" customFormat="true" ht="9" hidden="false" customHeight="false" outlineLevel="0" collapsed="false">
      <c r="AMH311" s="31"/>
      <c r="AMI311" s="31"/>
      <c r="AMJ311" s="31"/>
    </row>
    <row r="312" s="196" customFormat="true" ht="9" hidden="false" customHeight="false" outlineLevel="0" collapsed="false">
      <c r="AMH312" s="31"/>
      <c r="AMI312" s="31"/>
      <c r="AMJ312" s="31"/>
    </row>
    <row r="313" s="196" customFormat="true" ht="9" hidden="false" customHeight="false" outlineLevel="0" collapsed="false">
      <c r="AMH313" s="31"/>
      <c r="AMI313" s="31"/>
      <c r="AMJ313" s="31"/>
    </row>
    <row r="314" s="196" customFormat="true" ht="9" hidden="false" customHeight="false" outlineLevel="0" collapsed="false">
      <c r="AMH314" s="31"/>
      <c r="AMI314" s="31"/>
      <c r="AMJ314" s="31"/>
    </row>
    <row r="315" s="196" customFormat="true" ht="9" hidden="false" customHeight="false" outlineLevel="0" collapsed="false">
      <c r="AMH315" s="31"/>
      <c r="AMI315" s="31"/>
      <c r="AMJ315" s="31"/>
    </row>
    <row r="316" s="196" customFormat="true" ht="9" hidden="false" customHeight="false" outlineLevel="0" collapsed="false">
      <c r="AMH316" s="31"/>
      <c r="AMI316" s="31"/>
      <c r="AMJ316" s="31"/>
    </row>
    <row r="317" s="196" customFormat="true" ht="9" hidden="false" customHeight="false" outlineLevel="0" collapsed="false">
      <c r="AMH317" s="31"/>
      <c r="AMI317" s="31"/>
      <c r="AMJ317" s="31"/>
    </row>
    <row r="318" s="196" customFormat="true" ht="9" hidden="false" customHeight="false" outlineLevel="0" collapsed="false">
      <c r="AMH318" s="31"/>
      <c r="AMI318" s="31"/>
      <c r="AMJ318" s="31"/>
    </row>
    <row r="319" s="196" customFormat="true" ht="9" hidden="false" customHeight="false" outlineLevel="0" collapsed="false">
      <c r="AMH319" s="31"/>
      <c r="AMI319" s="31"/>
      <c r="AMJ319" s="31"/>
    </row>
    <row r="320" s="196" customFormat="true" ht="9" hidden="false" customHeight="false" outlineLevel="0" collapsed="false">
      <c r="AMH320" s="31"/>
      <c r="AMI320" s="31"/>
      <c r="AMJ320" s="31"/>
    </row>
    <row r="321" s="196" customFormat="true" ht="9" hidden="false" customHeight="false" outlineLevel="0" collapsed="false">
      <c r="AMH321" s="31"/>
      <c r="AMI321" s="31"/>
      <c r="AMJ321" s="31"/>
    </row>
    <row r="322" s="196" customFormat="true" ht="9" hidden="false" customHeight="false" outlineLevel="0" collapsed="false">
      <c r="AMH322" s="31"/>
      <c r="AMI322" s="31"/>
      <c r="AMJ322" s="31"/>
    </row>
    <row r="323" s="196" customFormat="true" ht="9" hidden="false" customHeight="false" outlineLevel="0" collapsed="false">
      <c r="AMH323" s="31"/>
      <c r="AMI323" s="31"/>
      <c r="AMJ323" s="31"/>
    </row>
    <row r="324" s="196" customFormat="true" ht="9" hidden="false" customHeight="false" outlineLevel="0" collapsed="false">
      <c r="AMH324" s="31"/>
      <c r="AMI324" s="31"/>
      <c r="AMJ324" s="31"/>
    </row>
    <row r="325" s="196" customFormat="true" ht="9" hidden="false" customHeight="false" outlineLevel="0" collapsed="false">
      <c r="AMH325" s="31"/>
      <c r="AMI325" s="31"/>
      <c r="AMJ325" s="31"/>
    </row>
    <row r="326" s="196" customFormat="true" ht="9" hidden="false" customHeight="false" outlineLevel="0" collapsed="false">
      <c r="AMH326" s="31"/>
      <c r="AMI326" s="31"/>
      <c r="AMJ326" s="31"/>
    </row>
    <row r="327" s="196" customFormat="true" ht="9" hidden="false" customHeight="false" outlineLevel="0" collapsed="false">
      <c r="AMH327" s="31"/>
      <c r="AMI327" s="31"/>
      <c r="AMJ327" s="31"/>
    </row>
    <row r="328" s="196" customFormat="true" ht="9" hidden="false" customHeight="false" outlineLevel="0" collapsed="false">
      <c r="AMH328" s="31"/>
      <c r="AMI328" s="31"/>
      <c r="AMJ328" s="31"/>
    </row>
  </sheetData>
  <sheetProtection sheet="true" password="ca9c" objects="true" scenarios="true"/>
  <mergeCells count="5">
    <mergeCell ref="A1:E1"/>
    <mergeCell ref="A2:E2"/>
    <mergeCell ref="A3:E3"/>
    <mergeCell ref="B115:E115"/>
    <mergeCell ref="B117:E117"/>
  </mergeCells>
  <printOptions headings="false" gridLines="false" gridLinesSet="true" horizontalCentered="false" verticalCentered="false"/>
  <pageMargins left="0.118055555555556" right="0.118055555555556"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28" activeCellId="0" sqref="B28"/>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5.11"/>
    <col collapsed="false" customWidth="true" hidden="false" outlineLevel="0" max="5" min="5" style="196" width="40.56"/>
    <col collapsed="false" customWidth="false" hidden="false" outlineLevel="0" max="7" min="6" style="196" width="9.12"/>
    <col collapsed="false" customWidth="true" hidden="false" outlineLevel="0" max="8" min="8" style="196" width="10.65"/>
    <col collapsed="false" customWidth="false" hidden="false" outlineLevel="0" max="1019" min="9" style="196" width="9.12"/>
    <col collapsed="false" customWidth="true" hidden="false" outlineLevel="0" max="1024" min="1020" style="1" width="11.57"/>
  </cols>
  <sheetData>
    <row r="1" customFormat="false" ht="16.5" hidden="false" customHeight="false" outlineLevel="0" collapsed="false">
      <c r="A1" s="33"/>
      <c r="B1" s="33"/>
      <c r="C1" s="33"/>
      <c r="D1" s="33"/>
      <c r="E1" s="33"/>
    </row>
    <row r="2" customFormat="false" ht="14.25" hidden="false" customHeight="false" outlineLevel="0" collapsed="false">
      <c r="A2" s="197" t="s">
        <v>190</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42" t="s">
        <v>9</v>
      </c>
      <c r="C4" s="42"/>
      <c r="D4" s="43"/>
      <c r="E4" s="37" t="s">
        <v>191</v>
      </c>
    </row>
    <row r="5" customFormat="false" ht="14.25" hidden="false" customHeight="false" outlineLevel="0" collapsed="false">
      <c r="A5" s="44"/>
      <c r="B5" s="45" t="s">
        <v>55</v>
      </c>
      <c r="C5" s="46"/>
      <c r="D5" s="46"/>
      <c r="E5" s="203" t="s">
        <v>192</v>
      </c>
    </row>
    <row r="6" customFormat="false" ht="14.25" hidden="false" customHeight="false" outlineLevel="0" collapsed="false">
      <c r="A6" s="36" t="n">
        <v>1</v>
      </c>
      <c r="B6" s="48" t="s">
        <v>56</v>
      </c>
      <c r="C6" s="36"/>
      <c r="D6" s="49" t="s">
        <v>57</v>
      </c>
      <c r="E6" s="48" t="s">
        <v>58</v>
      </c>
    </row>
    <row r="7" customFormat="false" ht="14.25" hidden="false" customHeight="false" outlineLevel="0" collapsed="false">
      <c r="A7" s="50"/>
      <c r="B7" s="51"/>
      <c r="C7" s="52"/>
      <c r="D7" s="53"/>
      <c r="E7" s="51" t="s">
        <v>186</v>
      </c>
    </row>
    <row r="8" customFormat="false" ht="13.8" hidden="false" customHeight="false" outlineLevel="0" collapsed="false">
      <c r="A8" s="54" t="s">
        <v>60</v>
      </c>
      <c r="B8" s="55" t="s">
        <v>61</v>
      </c>
      <c r="C8" s="56"/>
      <c r="D8" s="57" t="n">
        <v>2119.49</v>
      </c>
      <c r="E8" s="55" t="s">
        <v>187</v>
      </c>
    </row>
    <row r="9" customFormat="false" ht="14.25" hidden="false" customHeight="false" outlineLevel="0" collapsed="false">
      <c r="A9" s="204"/>
      <c r="B9" s="87"/>
      <c r="C9" s="205"/>
      <c r="D9" s="206"/>
      <c r="E9" s="87" t="s">
        <v>188</v>
      </c>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c r="H11" s="211"/>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2119.49</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c r="H16" s="196" t="n">
        <v>431.9</v>
      </c>
    </row>
    <row r="17" customFormat="false" ht="14.25" hidden="false" customHeight="false" outlineLevel="0" collapsed="false">
      <c r="A17" s="75" t="s">
        <v>60</v>
      </c>
      <c r="B17" s="59" t="s">
        <v>193</v>
      </c>
      <c r="C17" s="76"/>
      <c r="D17" s="61" t="n">
        <f aca="false">((2*22)*4)-(D13*6%)</f>
        <v>48.8306</v>
      </c>
      <c r="E17" s="59" t="s">
        <v>71</v>
      </c>
      <c r="H17" s="196" t="n">
        <v>20.58</v>
      </c>
    </row>
    <row r="18" customFormat="false" ht="14.25" hidden="false" customHeight="false" outlineLevel="0" collapsed="false">
      <c r="A18" s="75" t="s">
        <v>63</v>
      </c>
      <c r="B18" s="59" t="s">
        <v>72</v>
      </c>
      <c r="C18" s="76" t="n">
        <v>0</v>
      </c>
      <c r="D18" s="61" t="n">
        <v>460.06</v>
      </c>
      <c r="E18" s="59"/>
      <c r="G18" s="218"/>
      <c r="H18" s="196" t="n">
        <v>22</v>
      </c>
    </row>
    <row r="19" customFormat="false" ht="14.25" hidden="false" customHeight="false" outlineLevel="0" collapsed="false">
      <c r="A19" s="75" t="s">
        <v>74</v>
      </c>
      <c r="B19" s="59" t="s">
        <v>189</v>
      </c>
      <c r="C19" s="76" t="n">
        <v>0</v>
      </c>
      <c r="D19" s="61" t="n">
        <v>43.66</v>
      </c>
      <c r="E19" s="59"/>
      <c r="H19" s="196" t="n">
        <v>452.76</v>
      </c>
    </row>
    <row r="20" customFormat="false" ht="14.25" hidden="false" customHeight="false" outlineLevel="0" collapsed="false">
      <c r="A20" s="75" t="s">
        <v>76</v>
      </c>
      <c r="B20" s="59" t="s">
        <v>77</v>
      </c>
      <c r="C20" s="76"/>
      <c r="D20" s="61" t="n">
        <v>5</v>
      </c>
      <c r="E20" s="59"/>
      <c r="H20" s="196" t="n">
        <v>90.55</v>
      </c>
    </row>
    <row r="21" customFormat="false" ht="14.25" hidden="false" customHeight="false" outlineLevel="0" collapsed="false">
      <c r="A21" s="78"/>
      <c r="B21" s="72" t="s">
        <v>78</v>
      </c>
      <c r="C21" s="79" t="n">
        <f aca="false">SUM(C17:C20)</f>
        <v>0</v>
      </c>
      <c r="D21" s="74" t="n">
        <f aca="false">SUM(D17:D20)</f>
        <v>557.5506</v>
      </c>
      <c r="E21" s="59"/>
      <c r="H21" s="196" t="n">
        <f aca="false">H19-H20</f>
        <v>362.21</v>
      </c>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423.898</v>
      </c>
      <c r="E25" s="59" t="s">
        <v>82</v>
      </c>
    </row>
    <row r="26" customFormat="false" ht="14.25" hidden="false" customHeight="false" outlineLevel="0" collapsed="false">
      <c r="A26" s="75" t="s">
        <v>63</v>
      </c>
      <c r="B26" s="59" t="s">
        <v>83</v>
      </c>
      <c r="C26" s="76" t="n">
        <v>0.08</v>
      </c>
      <c r="D26" s="61" t="n">
        <f aca="false">D$13*C26</f>
        <v>169.5592</v>
      </c>
      <c r="E26" s="59" t="s">
        <v>84</v>
      </c>
    </row>
    <row r="27" customFormat="false" ht="14.25" hidden="false" customHeight="false" outlineLevel="0" collapsed="false">
      <c r="A27" s="75" t="s">
        <v>74</v>
      </c>
      <c r="B27" s="59" t="s">
        <v>85</v>
      </c>
      <c r="C27" s="76" t="n">
        <v>0.025</v>
      </c>
      <c r="D27" s="61" t="n">
        <f aca="false">D$13*C27</f>
        <v>52.98725</v>
      </c>
      <c r="E27" s="59" t="s">
        <v>86</v>
      </c>
    </row>
    <row r="28" customFormat="false" ht="14.25" hidden="false" customHeight="false" outlineLevel="0" collapsed="false">
      <c r="A28" s="75" t="s">
        <v>76</v>
      </c>
      <c r="B28" s="59" t="s">
        <v>87</v>
      </c>
      <c r="C28" s="76" t="n">
        <v>0.01</v>
      </c>
      <c r="D28" s="61" t="n">
        <f aca="false">D$13*C28</f>
        <v>21.1949</v>
      </c>
      <c r="E28" s="59" t="s">
        <v>88</v>
      </c>
    </row>
    <row r="29" customFormat="false" ht="14.25" hidden="false" customHeight="false" outlineLevel="0" collapsed="false">
      <c r="A29" s="75" t="s">
        <v>89</v>
      </c>
      <c r="B29" s="59" t="s">
        <v>90</v>
      </c>
      <c r="C29" s="76" t="n">
        <v>0.025</v>
      </c>
      <c r="D29" s="61" t="n">
        <f aca="false">D$13*C29</f>
        <v>52.98725</v>
      </c>
      <c r="E29" s="59" t="s">
        <v>91</v>
      </c>
    </row>
    <row r="30" customFormat="false" ht="14.25" hidden="false" customHeight="false" outlineLevel="0" collapsed="false">
      <c r="A30" s="75" t="s">
        <v>92</v>
      </c>
      <c r="B30" s="59" t="s">
        <v>93</v>
      </c>
      <c r="C30" s="76" t="n">
        <v>0.002</v>
      </c>
      <c r="D30" s="61" t="n">
        <f aca="false">D$13*C30</f>
        <v>4.23898</v>
      </c>
      <c r="E30" s="59" t="s">
        <v>94</v>
      </c>
    </row>
    <row r="31" customFormat="false" ht="14.25" hidden="false" customHeight="false" outlineLevel="0" collapsed="false">
      <c r="A31" s="75" t="s">
        <v>95</v>
      </c>
      <c r="B31" s="59" t="s">
        <v>96</v>
      </c>
      <c r="C31" s="76" t="n">
        <v>0.006</v>
      </c>
      <c r="D31" s="61" t="n">
        <f aca="false">D$13*C31</f>
        <v>12.71694</v>
      </c>
      <c r="E31" s="59" t="s">
        <v>97</v>
      </c>
    </row>
    <row r="32" customFormat="false" ht="13.8"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80"/>
      <c r="B33" s="84" t="s">
        <v>101</v>
      </c>
      <c r="C33" s="85" t="n">
        <f aca="false">SUM(C25:C32)</f>
        <v>0.348</v>
      </c>
      <c r="D33" s="86" t="n">
        <f aca="false">SUM(D25:D32)</f>
        <v>737.58252</v>
      </c>
      <c r="E33" s="81"/>
    </row>
    <row r="34" customFormat="false" ht="14.25" hidden="false" customHeight="false" outlineLevel="0" collapsed="false">
      <c r="A34" s="199"/>
      <c r="B34" s="219"/>
      <c r="C34" s="199"/>
      <c r="D34" s="220"/>
      <c r="E34" s="21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176.553517</v>
      </c>
      <c r="E37" s="59" t="s">
        <v>104</v>
      </c>
    </row>
    <row r="38" customFormat="false" ht="14.25" hidden="false" customHeight="false" outlineLevel="0" collapsed="false">
      <c r="A38" s="75" t="s">
        <v>63</v>
      </c>
      <c r="B38" s="87" t="s">
        <v>105</v>
      </c>
      <c r="C38" s="88" t="n">
        <v>0.0833</v>
      </c>
      <c r="D38" s="206" t="n">
        <f aca="false">D$13*C38</f>
        <v>176.553517</v>
      </c>
      <c r="E38" s="89" t="s">
        <v>106</v>
      </c>
    </row>
    <row r="39" customFormat="false" ht="14.25" hidden="false" customHeight="false" outlineLevel="0" collapsed="false">
      <c r="A39" s="75" t="s">
        <v>74</v>
      </c>
      <c r="B39" s="59" t="s">
        <v>107</v>
      </c>
      <c r="C39" s="76" t="n">
        <v>0.0278</v>
      </c>
      <c r="D39" s="61" t="n">
        <f aca="false">D$13*C39</f>
        <v>58.921822</v>
      </c>
      <c r="E39" s="59" t="s">
        <v>108</v>
      </c>
    </row>
    <row r="40" customFormat="false" ht="14.25" hidden="false" customHeight="false" outlineLevel="0" collapsed="false">
      <c r="A40" s="90"/>
      <c r="B40" s="91" t="s">
        <v>109</v>
      </c>
      <c r="C40" s="92" t="n">
        <f aca="false">SUM(C37:C39)</f>
        <v>0.1944</v>
      </c>
      <c r="D40" s="93" t="n">
        <f aca="false">SUM(D37:D39)</f>
        <v>412.028856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143.386041888</v>
      </c>
      <c r="E42" s="101" t="s">
        <v>112</v>
      </c>
    </row>
    <row r="43" customFormat="false" ht="14.25" hidden="false" customHeight="false" outlineLevel="0" collapsed="false">
      <c r="A43" s="78"/>
      <c r="B43" s="221" t="s">
        <v>113</v>
      </c>
      <c r="C43" s="222" t="n">
        <f aca="false">SUM(C40:C42)</f>
        <v>0.2620512</v>
      </c>
      <c r="D43" s="223" t="n">
        <f aca="false">SUM(D40:D42)</f>
        <v>555.414897888</v>
      </c>
      <c r="E43" s="59"/>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9" hidden="false" customHeight="true" outlineLevel="0" collapsed="false">
      <c r="A51" s="129"/>
      <c r="B51" s="130"/>
      <c r="C51" s="118"/>
      <c r="D51" s="119"/>
      <c r="E51" s="131" t="s">
        <v>110</v>
      </c>
    </row>
    <row r="52" customFormat="false" ht="13.35" hidden="false" customHeight="true" outlineLevel="0" collapsed="false">
      <c r="A52" s="97" t="s">
        <v>63</v>
      </c>
      <c r="B52" s="132" t="s">
        <v>111</v>
      </c>
      <c r="C52" s="99" t="n">
        <f aca="false">C50*C33</f>
        <v>0</v>
      </c>
      <c r="D52" s="100" t="n">
        <f aca="false">D$13*C52</f>
        <v>0</v>
      </c>
      <c r="E52" s="101"/>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8.82767585</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0.706214068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41.2123055555556</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14.3418823333333</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65.0880778068889</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80" t="str">
        <f aca="false">MOTORISTA!A76</f>
        <v>A</v>
      </c>
      <c r="B75" s="81" t="str">
        <f aca="false">MOTORISTA!B76</f>
        <v>AUSÊNCIA POR DOENÇA</v>
      </c>
      <c r="C75" s="122" t="n">
        <f aca="false">(5/30)/12</f>
        <v>0.0138888888888889</v>
      </c>
      <c r="D75" s="83" t="n">
        <f aca="false">D8*C75</f>
        <v>29.4373611111111</v>
      </c>
      <c r="E75" s="81" t="str">
        <f aca="false">MOTORISTA!E75</f>
        <v>Leis 8.036/90 e 9.491/97</v>
      </c>
    </row>
    <row r="76" customFormat="false" ht="14.25" hidden="false" customHeight="false" outlineLevel="0" collapsed="false">
      <c r="A76" s="129"/>
      <c r="B76" s="117"/>
      <c r="C76" s="151"/>
      <c r="D76" s="119"/>
      <c r="E76" s="117" t="s">
        <v>143</v>
      </c>
    </row>
    <row r="77" customFormat="false" ht="14.25" hidden="false" customHeight="false" outlineLevel="0" collapsed="false">
      <c r="A77" s="139" t="s">
        <v>63</v>
      </c>
      <c r="B77" s="121" t="s">
        <v>144</v>
      </c>
      <c r="C77" s="145" t="n">
        <v>0</v>
      </c>
      <c r="D77" s="123" t="n">
        <f aca="false">D$13*C77</f>
        <v>0</v>
      </c>
      <c r="E77" s="121" t="s">
        <v>145</v>
      </c>
    </row>
    <row r="78" customFormat="false" ht="14.25" hidden="false" customHeight="false" outlineLevel="0" collapsed="false">
      <c r="A78" s="97"/>
      <c r="B78" s="98"/>
      <c r="C78" s="152"/>
      <c r="D78" s="100"/>
      <c r="E78" s="98" t="s">
        <v>146</v>
      </c>
    </row>
    <row r="79" customFormat="false" ht="14.25" hidden="false" customHeight="false" outlineLevel="0" collapsed="false">
      <c r="A79" s="120"/>
      <c r="B79" s="121"/>
      <c r="C79" s="143"/>
      <c r="D79" s="123"/>
      <c r="E79" s="153" t="s">
        <v>147</v>
      </c>
    </row>
    <row r="80" customFormat="false" ht="14.25" hidden="false" customHeight="false" outlineLevel="0" collapsed="false">
      <c r="A80" s="120" t="s">
        <v>74</v>
      </c>
      <c r="B80" s="121" t="s">
        <v>148</v>
      </c>
      <c r="C80" s="143" t="n">
        <f aca="false">(3/30)/12</f>
        <v>0.00833333333333333</v>
      </c>
      <c r="D80" s="123" t="n">
        <f aca="false">D$13*C80</f>
        <v>17.6624166666667</v>
      </c>
      <c r="E80" s="138" t="s">
        <v>149</v>
      </c>
    </row>
    <row r="81" customFormat="false" ht="14.25" hidden="false" customHeight="false" outlineLevel="0" collapsed="false">
      <c r="A81" s="124"/>
      <c r="B81" s="121"/>
      <c r="C81" s="144"/>
      <c r="D81" s="100"/>
      <c r="E81" s="138" t="s">
        <v>150</v>
      </c>
    </row>
    <row r="82" customFormat="false" ht="14.25" hidden="false" customHeight="false" outlineLevel="0" collapsed="false">
      <c r="A82" s="139" t="s">
        <v>76</v>
      </c>
      <c r="B82" s="117" t="s">
        <v>151</v>
      </c>
      <c r="C82" s="145" t="n">
        <f aca="false">(15/30)/12*0.1</f>
        <v>0.00416666666666667</v>
      </c>
      <c r="D82" s="123" t="n">
        <f aca="false">D$13*C82</f>
        <v>8.83120833333333</v>
      </c>
      <c r="E82" s="117" t="s">
        <v>152</v>
      </c>
    </row>
    <row r="83" customFormat="false" ht="14.25" hidden="false" customHeight="false" outlineLevel="0" collapsed="false">
      <c r="A83" s="139"/>
      <c r="B83" s="98"/>
      <c r="C83" s="145"/>
      <c r="D83" s="146"/>
      <c r="E83" s="98" t="s">
        <v>153</v>
      </c>
    </row>
    <row r="84" customFormat="false" ht="14.25" hidden="false" customHeight="false" outlineLevel="0" collapsed="false">
      <c r="A84" s="147"/>
      <c r="B84" s="84" t="s">
        <v>154</v>
      </c>
      <c r="C84" s="85" t="n">
        <f aca="false">SUM(C75:C83)</f>
        <v>0.0263888888888889</v>
      </c>
      <c r="D84" s="86" t="n">
        <f aca="false">SUM(D75:D83)</f>
        <v>55.9309861111111</v>
      </c>
      <c r="E84" s="81"/>
    </row>
    <row r="85" customFormat="false" ht="14.25" hidden="false" customHeight="false" outlineLevel="0" collapsed="false">
      <c r="A85" s="80" t="s">
        <v>89</v>
      </c>
      <c r="B85" s="81" t="s">
        <v>155</v>
      </c>
      <c r="C85" s="118" t="n">
        <f aca="false">C84*C33</f>
        <v>0.00918333333333333</v>
      </c>
      <c r="D85" s="123" t="n">
        <f aca="false">D$13*C85</f>
        <v>19.4639831666667</v>
      </c>
      <c r="E85" s="117" t="s">
        <v>156</v>
      </c>
    </row>
    <row r="86" customFormat="false" ht="14.25" hidden="false" customHeight="false" outlineLevel="0" collapsed="false">
      <c r="A86" s="154"/>
      <c r="B86" s="155" t="s">
        <v>157</v>
      </c>
      <c r="C86" s="154"/>
      <c r="D86" s="156" t="n">
        <f aca="false">SUM(D84:D85)</f>
        <v>75.3949692777778</v>
      </c>
      <c r="E86" s="98" t="s">
        <v>158</v>
      </c>
    </row>
    <row r="87" customFormat="false" ht="14.25" hidden="false" customHeight="false" outlineLevel="0" collapsed="false">
      <c r="A87" s="161"/>
      <c r="B87" s="162"/>
      <c r="C87" s="161"/>
      <c r="D87" s="164"/>
      <c r="E87" s="153"/>
    </row>
    <row r="88" customFormat="false" ht="14.25" hidden="false" customHeight="false" outlineLevel="0" collapsed="false">
      <c r="A88" s="80"/>
      <c r="B88" s="84" t="s">
        <v>159</v>
      </c>
      <c r="C88" s="85"/>
      <c r="D88" s="86" t="n">
        <f aca="false">D86+D71+D53+D43+D33+D21+D13</f>
        <v>4110.52106497267</v>
      </c>
      <c r="E88" s="81"/>
    </row>
    <row r="89" customFormat="false" ht="14.25" hidden="false" customHeight="false" outlineLevel="0" collapsed="false">
      <c r="A89" s="161"/>
      <c r="B89" s="162"/>
      <c r="C89" s="163"/>
      <c r="D89" s="164"/>
      <c r="E89" s="153"/>
    </row>
    <row r="90" customFormat="false" ht="15" hidden="false" customHeight="false" outlineLevel="0" collapsed="false">
      <c r="A90" s="161"/>
      <c r="B90" s="84" t="s">
        <v>160</v>
      </c>
      <c r="C90" s="85"/>
      <c r="D90" s="165" t="s">
        <v>161</v>
      </c>
      <c r="E90" s="166" t="n">
        <f aca="false">D88*D90</f>
        <v>4110.52106497267</v>
      </c>
    </row>
    <row r="91" customFormat="false" ht="14.25" hidden="false" customHeight="false" outlineLevel="0" collapsed="false">
      <c r="A91" s="199"/>
      <c r="B91" s="219"/>
      <c r="C91" s="199"/>
      <c r="D91" s="220"/>
      <c r="E91" s="219"/>
    </row>
    <row r="92" customFormat="false" ht="14.25" hidden="false" customHeight="false" outlineLevel="0" collapsed="false">
      <c r="A92" s="107"/>
      <c r="B92" s="108" t="s">
        <v>162</v>
      </c>
      <c r="C92" s="109"/>
      <c r="D92" s="110"/>
      <c r="E92" s="111"/>
    </row>
    <row r="93" customFormat="false" ht="14.25" hidden="false" customHeight="false" outlineLevel="0" collapsed="false">
      <c r="A93" s="167"/>
      <c r="B93" s="136"/>
      <c r="C93" s="168" t="s">
        <v>69</v>
      </c>
      <c r="D93" s="169" t="s">
        <v>57</v>
      </c>
      <c r="E93" s="149" t="s">
        <v>58</v>
      </c>
    </row>
    <row r="94" customFormat="false" ht="14.25" hidden="false" customHeight="false" outlineLevel="0" collapsed="false">
      <c r="A94" s="124" t="s">
        <v>60</v>
      </c>
      <c r="B94" s="98" t="s">
        <v>163</v>
      </c>
      <c r="C94" s="99" t="n">
        <v>0.13</v>
      </c>
      <c r="D94" s="100" t="n">
        <f aca="false">E90*C94</f>
        <v>534.367738446447</v>
      </c>
      <c r="E94" s="170" t="s">
        <v>164</v>
      </c>
    </row>
    <row r="95" customFormat="false" ht="14.25" hidden="false" customHeight="false" outlineLevel="0" collapsed="false">
      <c r="A95" s="80" t="s">
        <v>63</v>
      </c>
      <c r="B95" s="98" t="s">
        <v>165</v>
      </c>
      <c r="C95" s="99" t="n">
        <v>0.1</v>
      </c>
      <c r="D95" s="83" t="n">
        <f aca="false">(E90+D94)*C95</f>
        <v>464.488880341911</v>
      </c>
      <c r="E95" s="170" t="s">
        <v>166</v>
      </c>
    </row>
    <row r="96" customFormat="false" ht="14.25" hidden="false" customHeight="false" outlineLevel="0" collapsed="false">
      <c r="A96" s="116"/>
      <c r="B96" s="113" t="s">
        <v>167</v>
      </c>
      <c r="C96" s="122"/>
      <c r="D96" s="115" t="n">
        <f aca="false">SUM(D94:D95)</f>
        <v>998.856618788358</v>
      </c>
      <c r="E96" s="171"/>
    </row>
    <row r="97" customFormat="false" ht="14.25" hidden="false" customHeight="false" outlineLevel="0" collapsed="false">
      <c r="A97" s="102" t="s">
        <v>168</v>
      </c>
      <c r="B97" s="172" t="s">
        <v>169</v>
      </c>
      <c r="C97" s="173"/>
      <c r="D97" s="174"/>
      <c r="E97" s="175"/>
    </row>
    <row r="98" customFormat="false" ht="14.25" hidden="false" customHeight="false" outlineLevel="0" collapsed="false">
      <c r="A98" s="161"/>
      <c r="B98" s="162"/>
      <c r="C98" s="176"/>
      <c r="D98" s="164"/>
      <c r="E98" s="177"/>
    </row>
    <row r="99" customFormat="false" ht="14.25" hidden="false" customHeight="false" outlineLevel="0" collapsed="false">
      <c r="A99" s="178"/>
      <c r="B99" s="179" t="s">
        <v>170</v>
      </c>
      <c r="C99" s="180"/>
      <c r="D99" s="169" t="n">
        <f aca="false">(E90+D96)/(1-6.65%)</f>
        <v>5473.35584762831</v>
      </c>
      <c r="E99" s="181"/>
    </row>
    <row r="100" customFormat="false" ht="14.25" hidden="false" customHeight="false" outlineLevel="0" collapsed="false">
      <c r="A100" s="199"/>
      <c r="B100" s="219"/>
      <c r="C100" s="224"/>
      <c r="D100" s="220"/>
      <c r="E100" s="225"/>
    </row>
    <row r="101" customFormat="false" ht="14.25" hidden="false" customHeight="false" outlineLevel="0" collapsed="false">
      <c r="A101" s="107"/>
      <c r="B101" s="108" t="s">
        <v>171</v>
      </c>
      <c r="C101" s="183"/>
      <c r="D101" s="184"/>
      <c r="E101" s="185"/>
    </row>
    <row r="102" customFormat="false" ht="14.25" hidden="false" customHeight="false" outlineLevel="0" collapsed="false">
      <c r="A102" s="167"/>
      <c r="B102" s="136"/>
      <c r="C102" s="168" t="s">
        <v>69</v>
      </c>
      <c r="D102" s="135" t="s">
        <v>57</v>
      </c>
      <c r="E102" s="149" t="s">
        <v>58</v>
      </c>
    </row>
    <row r="103" customFormat="false" ht="14.25" hidden="false" customHeight="false" outlineLevel="0" collapsed="false">
      <c r="A103" s="124" t="s">
        <v>74</v>
      </c>
      <c r="B103" s="98" t="s">
        <v>172</v>
      </c>
      <c r="C103" s="99"/>
      <c r="D103" s="83"/>
      <c r="E103" s="186" t="s">
        <v>173</v>
      </c>
    </row>
    <row r="104" customFormat="false" ht="13.8" hidden="false" customHeight="false" outlineLevel="0" collapsed="false">
      <c r="A104" s="80"/>
      <c r="B104" s="81" t="s">
        <v>174</v>
      </c>
      <c r="C104" s="82" t="n">
        <v>0.0165</v>
      </c>
      <c r="D104" s="83" t="n">
        <f aca="false">$D$99*C104</f>
        <v>90.3103714858671</v>
      </c>
      <c r="E104" s="187" t="s">
        <v>175</v>
      </c>
    </row>
    <row r="105" customFormat="false" ht="13.8" hidden="false" customHeight="false" outlineLevel="0" collapsed="false">
      <c r="A105" s="80"/>
      <c r="B105" s="81" t="s">
        <v>176</v>
      </c>
      <c r="C105" s="82" t="n">
        <v>0.076</v>
      </c>
      <c r="D105" s="83" t="n">
        <f aca="false">$D$99*C105</f>
        <v>415.975044419751</v>
      </c>
      <c r="E105" s="187" t="s">
        <v>175</v>
      </c>
    </row>
    <row r="106" customFormat="false" ht="13.8" hidden="false" customHeight="false" outlineLevel="0" collapsed="false">
      <c r="A106" s="188"/>
      <c r="B106" s="189" t="s">
        <v>177</v>
      </c>
      <c r="C106" s="190" t="n">
        <v>0.03</v>
      </c>
      <c r="D106" s="191" t="n">
        <f aca="false">$D$99*C106</f>
        <v>164.200675428849</v>
      </c>
      <c r="E106" s="192" t="s">
        <v>178</v>
      </c>
    </row>
    <row r="107" customFormat="false" ht="14.25" hidden="false" customHeight="false" outlineLevel="0" collapsed="false">
      <c r="A107" s="80"/>
      <c r="B107" s="81"/>
      <c r="C107" s="82"/>
      <c r="D107" s="83"/>
      <c r="E107" s="121"/>
    </row>
    <row r="108" customFormat="false" ht="14.25" hidden="false" customHeight="false" outlineLevel="0" collapsed="false">
      <c r="A108" s="147"/>
      <c r="B108" s="84" t="s">
        <v>154</v>
      </c>
      <c r="C108" s="85" t="n">
        <f aca="false">SUM(C104:C107)</f>
        <v>0.1225</v>
      </c>
      <c r="D108" s="86" t="n">
        <f aca="false">SUM(D104:D107)</f>
        <v>670.486091334468</v>
      </c>
      <c r="E108" s="98"/>
    </row>
    <row r="109" customFormat="false" ht="14.25" hidden="false" customHeight="false" outlineLevel="0" collapsed="false">
      <c r="A109" s="80"/>
      <c r="B109" s="81"/>
      <c r="C109" s="118"/>
      <c r="D109" s="123"/>
      <c r="E109" s="81"/>
    </row>
    <row r="110" customFormat="false" ht="14.25" hidden="false" customHeight="false" outlineLevel="0" collapsed="false">
      <c r="A110" s="80"/>
      <c r="B110" s="84" t="s">
        <v>179</v>
      </c>
      <c r="C110" s="80"/>
      <c r="D110" s="86" t="n">
        <f aca="false">D108+D99</f>
        <v>6143.84193896277</v>
      </c>
      <c r="E110" s="81"/>
    </row>
    <row r="111" customFormat="false" ht="14.25" hidden="false" customHeight="false" outlineLevel="0" collapsed="false">
      <c r="A111" s="80"/>
      <c r="B111" s="84"/>
      <c r="C111" s="80"/>
      <c r="D111" s="86"/>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t="s">
        <v>180</v>
      </c>
      <c r="C113" s="80" t="n">
        <v>12</v>
      </c>
      <c r="D113" s="86" t="n">
        <f aca="false">D110*C113</f>
        <v>73726.1032675533</v>
      </c>
      <c r="E113" s="81"/>
    </row>
    <row r="114" customFormat="false" ht="14.25" hidden="false" customHeight="false" outlineLevel="0" collapsed="false">
      <c r="A114" s="188"/>
      <c r="B114" s="226"/>
      <c r="C114" s="188"/>
      <c r="D114" s="227"/>
      <c r="E114" s="189"/>
    </row>
    <row r="115" customFormat="false" ht="32.95" hidden="false" customHeight="true" outlineLevel="0" collapsed="false">
      <c r="A115" s="188"/>
      <c r="B115" s="193" t="s">
        <v>181</v>
      </c>
      <c r="C115" s="193"/>
      <c r="D115" s="193"/>
      <c r="E115" s="193"/>
    </row>
    <row r="116" customFormat="false" ht="13.8" hidden="false" customHeight="false" outlineLevel="0" collapsed="false">
      <c r="A116" s="196"/>
      <c r="B116" s="31"/>
      <c r="C116" s="31"/>
      <c r="D116" s="31"/>
      <c r="E116" s="31"/>
      <c r="AMF116" s="196"/>
      <c r="AMG116" s="196"/>
    </row>
    <row r="117" customFormat="false" ht="36.1" hidden="false" customHeight="false" outlineLevel="0" collapsed="false">
      <c r="A117" s="196"/>
      <c r="B117" s="194" t="s">
        <v>182</v>
      </c>
      <c r="C117" s="194"/>
      <c r="D117" s="194"/>
      <c r="E117" s="194"/>
      <c r="AMF117" s="196"/>
      <c r="AMG117" s="196"/>
    </row>
    <row r="118" s="196" customFormat="true" ht="14.25" hidden="false" customHeight="false" outlineLevel="0" collapsed="false">
      <c r="AMH118" s="1"/>
      <c r="AMI118" s="1"/>
      <c r="AMJ118" s="1"/>
    </row>
    <row r="119" s="196" customFormat="true" ht="14.25" hidden="false" customHeight="false" outlineLevel="0" collapsed="false">
      <c r="AMH119" s="1"/>
      <c r="AMI119" s="1"/>
      <c r="AMJ119" s="1"/>
    </row>
    <row r="120" s="196" customFormat="true" ht="14.25" hidden="false" customHeight="false" outlineLevel="0" collapsed="false">
      <c r="AMH120" s="1"/>
      <c r="AMI120" s="1"/>
      <c r="AMJ120" s="1"/>
    </row>
    <row r="121" s="196" customFormat="true" ht="14.25" hidden="false" customHeight="false" outlineLevel="0" collapsed="false">
      <c r="AMH121" s="1"/>
      <c r="AMI121" s="1"/>
      <c r="AMJ121" s="1"/>
    </row>
    <row r="122" s="196" customFormat="true" ht="14.25" hidden="false" customHeight="false" outlineLevel="0" collapsed="false">
      <c r="AMH122" s="1"/>
      <c r="AMI122" s="1"/>
      <c r="AMJ122" s="1"/>
    </row>
    <row r="123" s="196" customFormat="true" ht="14.25" hidden="false" customHeight="false" outlineLevel="0" collapsed="false">
      <c r="AMH123" s="1"/>
      <c r="AMI123" s="1"/>
      <c r="AMJ123" s="1"/>
    </row>
    <row r="124" s="196" customFormat="true" ht="14.25" hidden="false" customHeight="false" outlineLevel="0" collapsed="false">
      <c r="AMH124" s="1"/>
      <c r="AMI124" s="1"/>
      <c r="AMJ124" s="1"/>
    </row>
    <row r="125" s="196" customFormat="true" ht="14.25" hidden="false" customHeight="false" outlineLevel="0" collapsed="false">
      <c r="AMH125" s="1"/>
      <c r="AMI125" s="1"/>
      <c r="AMJ125" s="1"/>
    </row>
    <row r="126" s="196" customFormat="true" ht="14.25" hidden="false" customHeight="false" outlineLevel="0" collapsed="false">
      <c r="AMH126" s="1"/>
      <c r="AMI126" s="1"/>
      <c r="AMJ126" s="1"/>
    </row>
    <row r="127" s="196" customFormat="true" ht="14.25" hidden="false" customHeight="false" outlineLevel="0" collapsed="false">
      <c r="AMH127" s="1"/>
      <c r="AMI127" s="1"/>
      <c r="AMJ127" s="1"/>
    </row>
    <row r="128" s="196" customFormat="true" ht="14.25" hidden="false" customHeight="false" outlineLevel="0" collapsed="false">
      <c r="AMH128" s="1"/>
      <c r="AMI128" s="1"/>
      <c r="AMJ128" s="1"/>
    </row>
    <row r="129" s="196" customFormat="true" ht="14.25" hidden="false" customHeight="false" outlineLevel="0" collapsed="false">
      <c r="AMH129" s="1"/>
      <c r="AMI129" s="1"/>
      <c r="AMJ129" s="1"/>
    </row>
    <row r="130" s="196" customFormat="true" ht="14.25" hidden="false" customHeight="false" outlineLevel="0" collapsed="false">
      <c r="AMH130" s="1"/>
      <c r="AMI130" s="1"/>
      <c r="AMJ130" s="1"/>
    </row>
    <row r="131" s="196" customFormat="true" ht="14.25" hidden="false" customHeight="false" outlineLevel="0" collapsed="false">
      <c r="AMH131" s="1"/>
      <c r="AMI131" s="1"/>
      <c r="AMJ131" s="1"/>
    </row>
    <row r="132" s="196" customFormat="true" ht="14.25" hidden="false" customHeight="false" outlineLevel="0" collapsed="false">
      <c r="AMH132" s="1"/>
      <c r="AMI132" s="1"/>
      <c r="AMJ132" s="1"/>
    </row>
    <row r="133" s="196" customFormat="true" ht="14.25" hidden="false" customHeight="false" outlineLevel="0" collapsed="false">
      <c r="AMH133" s="1"/>
      <c r="AMI133" s="1"/>
      <c r="AMJ133" s="1"/>
    </row>
    <row r="134" s="196" customFormat="true" ht="14.25" hidden="false" customHeight="false" outlineLevel="0" collapsed="false">
      <c r="AMH134" s="1"/>
      <c r="AMI134" s="1"/>
      <c r="AMJ134" s="1"/>
    </row>
    <row r="135" s="196" customFormat="true" ht="14.25" hidden="false" customHeight="false" outlineLevel="0" collapsed="false">
      <c r="AMH135" s="1"/>
      <c r="AMI135" s="1"/>
      <c r="AMJ135" s="1"/>
    </row>
    <row r="136" s="196" customFormat="true" ht="14.25" hidden="false" customHeight="false" outlineLevel="0" collapsed="false">
      <c r="AMH136" s="1"/>
      <c r="AMI136" s="1"/>
      <c r="AMJ136" s="1"/>
    </row>
    <row r="137" s="196" customFormat="true" ht="14.25" hidden="false" customHeight="false" outlineLevel="0" collapsed="false">
      <c r="AMH137" s="1"/>
      <c r="AMI137" s="1"/>
      <c r="AMJ137" s="1"/>
    </row>
    <row r="138" s="196" customFormat="true" ht="14.25" hidden="false" customHeight="false" outlineLevel="0" collapsed="false">
      <c r="AMH138" s="1"/>
      <c r="AMI138" s="1"/>
      <c r="AMJ138" s="1"/>
    </row>
    <row r="139" s="196" customFormat="true" ht="14.25" hidden="false" customHeight="false" outlineLevel="0" collapsed="false">
      <c r="AMH139" s="1"/>
      <c r="AMI139" s="1"/>
      <c r="AMJ139" s="1"/>
    </row>
    <row r="140" s="196" customFormat="true" ht="14.25" hidden="false" customHeight="false" outlineLevel="0" collapsed="false">
      <c r="AMH140" s="1"/>
      <c r="AMI140" s="1"/>
      <c r="AMJ140" s="1"/>
    </row>
    <row r="141" s="196" customFormat="true" ht="14.25" hidden="false" customHeight="false" outlineLevel="0" collapsed="false">
      <c r="AMH141" s="1"/>
      <c r="AMI141" s="1"/>
      <c r="AMJ141" s="1"/>
    </row>
    <row r="142" s="196" customFormat="true" ht="14.25" hidden="false" customHeight="false" outlineLevel="0" collapsed="false">
      <c r="AMH142" s="1"/>
      <c r="AMI142" s="1"/>
      <c r="AMJ142" s="1"/>
    </row>
    <row r="143" s="196" customFormat="true" ht="14.25" hidden="false" customHeight="false" outlineLevel="0" collapsed="false">
      <c r="AMH143" s="1"/>
      <c r="AMI143" s="1"/>
      <c r="AMJ143" s="1"/>
    </row>
    <row r="144" s="196" customFormat="true" ht="14.25" hidden="false" customHeight="false" outlineLevel="0" collapsed="false">
      <c r="AMH144" s="1"/>
      <c r="AMI144" s="1"/>
      <c r="AMJ144" s="1"/>
    </row>
    <row r="145" s="196" customFormat="true" ht="14.25" hidden="false" customHeight="false" outlineLevel="0" collapsed="false">
      <c r="AMH145" s="1"/>
      <c r="AMI145" s="1"/>
      <c r="AMJ145" s="1"/>
    </row>
    <row r="146" s="196" customFormat="true" ht="14.25" hidden="false" customHeight="false" outlineLevel="0" collapsed="false">
      <c r="AMH146" s="1"/>
      <c r="AMI146" s="1"/>
      <c r="AMJ146" s="1"/>
    </row>
    <row r="147" s="196" customFormat="true" ht="14.25" hidden="false" customHeight="false" outlineLevel="0" collapsed="false">
      <c r="AMH147" s="1"/>
      <c r="AMI147" s="1"/>
      <c r="AMJ147" s="1"/>
    </row>
    <row r="148" s="196" customFormat="true" ht="14.25" hidden="false" customHeight="false" outlineLevel="0" collapsed="false">
      <c r="AMH148" s="1"/>
      <c r="AMI148" s="1"/>
      <c r="AMJ148" s="1"/>
    </row>
    <row r="149" s="196" customFormat="true" ht="14.25" hidden="false" customHeight="false" outlineLevel="0" collapsed="false">
      <c r="AMH149" s="1"/>
      <c r="AMI149" s="1"/>
      <c r="AMJ149" s="1"/>
    </row>
    <row r="150" s="196" customFormat="true" ht="14.25" hidden="false" customHeight="false" outlineLevel="0" collapsed="false">
      <c r="AMH150" s="1"/>
      <c r="AMI150" s="1"/>
      <c r="AMJ150" s="1"/>
    </row>
    <row r="151" s="196" customFormat="true" ht="14.25" hidden="false" customHeight="false" outlineLevel="0" collapsed="false">
      <c r="AMH151" s="1"/>
      <c r="AMI151" s="1"/>
      <c r="AMJ151" s="1"/>
    </row>
    <row r="152" s="196" customFormat="true" ht="14.25" hidden="false" customHeight="false" outlineLevel="0" collapsed="false">
      <c r="AMH152" s="1"/>
      <c r="AMI152" s="1"/>
      <c r="AMJ152" s="1"/>
    </row>
    <row r="153" s="196" customFormat="true" ht="14.25" hidden="false" customHeight="false" outlineLevel="0" collapsed="false">
      <c r="AMH153" s="1"/>
      <c r="AMI153" s="1"/>
      <c r="AMJ153" s="1"/>
    </row>
    <row r="154" s="196" customFormat="true" ht="14.25" hidden="false" customHeight="false" outlineLevel="0" collapsed="false">
      <c r="AMH154" s="1"/>
      <c r="AMI154" s="1"/>
      <c r="AMJ154" s="1"/>
    </row>
    <row r="155" s="196" customFormat="true" ht="14.25" hidden="false" customHeight="false" outlineLevel="0" collapsed="false">
      <c r="AMH155" s="1"/>
      <c r="AMI155" s="1"/>
      <c r="AMJ155" s="1"/>
    </row>
    <row r="156" s="196" customFormat="true" ht="14.25" hidden="false" customHeight="false" outlineLevel="0" collapsed="false">
      <c r="AMH156" s="1"/>
      <c r="AMI156" s="1"/>
      <c r="AMJ156" s="1"/>
    </row>
    <row r="157" s="196" customFormat="true" ht="14.25" hidden="false" customHeight="false" outlineLevel="0" collapsed="false">
      <c r="AMH157" s="1"/>
      <c r="AMI157" s="1"/>
      <c r="AMJ157" s="1"/>
    </row>
    <row r="158" s="196" customFormat="true" ht="14.25" hidden="false" customHeight="false" outlineLevel="0" collapsed="false">
      <c r="AMH158" s="1"/>
      <c r="AMI158" s="1"/>
      <c r="AMJ158" s="1"/>
    </row>
    <row r="159" s="196" customFormat="true" ht="14.25" hidden="false" customHeight="false" outlineLevel="0" collapsed="false">
      <c r="AMH159" s="1"/>
      <c r="AMI159" s="1"/>
      <c r="AMJ159" s="1"/>
    </row>
    <row r="160" s="196" customFormat="true" ht="14.25" hidden="false" customHeight="false" outlineLevel="0" collapsed="false">
      <c r="AMH160" s="1"/>
      <c r="AMI160" s="1"/>
      <c r="AMJ160" s="1"/>
    </row>
    <row r="161" s="196" customFormat="true" ht="14.25" hidden="false" customHeight="false" outlineLevel="0" collapsed="false">
      <c r="AMH161" s="1"/>
      <c r="AMI161" s="1"/>
      <c r="AMJ161" s="1"/>
    </row>
    <row r="162" s="196" customFormat="true" ht="14.25" hidden="false" customHeight="false" outlineLevel="0" collapsed="false">
      <c r="AMH162" s="1"/>
      <c r="AMI162" s="1"/>
      <c r="AMJ162" s="1"/>
    </row>
    <row r="163" s="196" customFormat="true" ht="14.25" hidden="false" customHeight="false" outlineLevel="0" collapsed="false">
      <c r="AMH163" s="1"/>
      <c r="AMI163" s="1"/>
      <c r="AMJ163" s="1"/>
    </row>
    <row r="164" s="196" customFormat="true" ht="14.25" hidden="false" customHeight="false" outlineLevel="0" collapsed="false">
      <c r="AMH164" s="1"/>
      <c r="AMI164" s="1"/>
      <c r="AMJ164" s="1"/>
    </row>
    <row r="165" s="196" customFormat="true" ht="14.25" hidden="false" customHeight="false" outlineLevel="0" collapsed="false">
      <c r="AMH165" s="1"/>
      <c r="AMI165" s="1"/>
      <c r="AMJ165" s="1"/>
    </row>
    <row r="166" s="196" customFormat="true" ht="14.25" hidden="false" customHeight="false" outlineLevel="0" collapsed="false">
      <c r="AMH166" s="1"/>
      <c r="AMI166" s="1"/>
      <c r="AMJ166" s="1"/>
    </row>
    <row r="167" s="196" customFormat="true" ht="14.25" hidden="false" customHeight="false" outlineLevel="0" collapsed="false">
      <c r="AMH167" s="1"/>
      <c r="AMI167" s="1"/>
      <c r="AMJ167" s="1"/>
    </row>
    <row r="168" s="196" customFormat="true" ht="14.25" hidden="false" customHeight="false" outlineLevel="0" collapsed="false">
      <c r="AMH168" s="1"/>
      <c r="AMI168" s="1"/>
      <c r="AMJ168" s="1"/>
    </row>
    <row r="169" s="196" customFormat="true" ht="14.25" hidden="false" customHeight="false" outlineLevel="0" collapsed="false">
      <c r="AMH169" s="1"/>
      <c r="AMI169" s="1"/>
      <c r="AMJ169" s="1"/>
    </row>
    <row r="170" s="196" customFormat="true" ht="14.25" hidden="false" customHeight="false" outlineLevel="0" collapsed="false">
      <c r="AMH170" s="1"/>
      <c r="AMI170" s="1"/>
      <c r="AMJ170" s="1"/>
    </row>
    <row r="171" s="196" customFormat="true" ht="14.25" hidden="false" customHeight="false" outlineLevel="0" collapsed="false">
      <c r="AMH171" s="1"/>
      <c r="AMI171" s="1"/>
      <c r="AMJ171" s="1"/>
    </row>
    <row r="172" s="196" customFormat="true" ht="14.25" hidden="false" customHeight="false" outlineLevel="0" collapsed="false">
      <c r="AMH172" s="1"/>
      <c r="AMI172" s="1"/>
      <c r="AMJ172" s="1"/>
    </row>
    <row r="173" s="196" customFormat="true" ht="14.25" hidden="false" customHeight="false" outlineLevel="0" collapsed="false">
      <c r="AMH173" s="1"/>
      <c r="AMI173" s="1"/>
      <c r="AMJ173" s="1"/>
    </row>
    <row r="174" s="196" customFormat="true" ht="14.25" hidden="false" customHeight="false" outlineLevel="0" collapsed="false">
      <c r="AMH174" s="1"/>
      <c r="AMI174" s="1"/>
      <c r="AMJ174" s="1"/>
    </row>
    <row r="175" s="196" customFormat="true" ht="14.25" hidden="false" customHeight="false" outlineLevel="0" collapsed="false">
      <c r="AMH175" s="1"/>
      <c r="AMI175" s="1"/>
      <c r="AMJ175" s="1"/>
    </row>
    <row r="176" s="196" customFormat="true" ht="14.25" hidden="false" customHeight="false" outlineLevel="0" collapsed="false">
      <c r="AMH176" s="1"/>
      <c r="AMI176" s="1"/>
      <c r="AMJ176" s="1"/>
    </row>
    <row r="177" s="196" customFormat="true" ht="14.25" hidden="false" customHeight="false" outlineLevel="0" collapsed="false">
      <c r="AMH177" s="1"/>
      <c r="AMI177" s="1"/>
      <c r="AMJ177" s="1"/>
    </row>
    <row r="178" s="196" customFormat="true" ht="14.25" hidden="false" customHeight="false" outlineLevel="0" collapsed="false">
      <c r="AMH178" s="1"/>
      <c r="AMI178" s="1"/>
      <c r="AMJ178" s="1"/>
    </row>
    <row r="179" s="196" customFormat="true" ht="14.25" hidden="false" customHeight="false" outlineLevel="0" collapsed="false">
      <c r="AMH179" s="1"/>
      <c r="AMI179" s="1"/>
      <c r="AMJ179" s="1"/>
    </row>
    <row r="180" s="196" customFormat="true" ht="14.25" hidden="false" customHeight="false" outlineLevel="0" collapsed="false">
      <c r="AMH180" s="1"/>
      <c r="AMI180" s="1"/>
      <c r="AMJ180" s="1"/>
    </row>
    <row r="181" s="196" customFormat="true" ht="14.25" hidden="false" customHeight="false" outlineLevel="0" collapsed="false">
      <c r="AMH181" s="1"/>
      <c r="AMI181" s="1"/>
      <c r="AMJ181" s="1"/>
    </row>
    <row r="182" s="196" customFormat="true" ht="14.25" hidden="false" customHeight="false" outlineLevel="0" collapsed="false">
      <c r="AMH182" s="1"/>
      <c r="AMI182" s="1"/>
      <c r="AMJ182" s="1"/>
    </row>
    <row r="183" s="196" customFormat="true" ht="14.25" hidden="false" customHeight="false" outlineLevel="0" collapsed="false">
      <c r="AMH183" s="1"/>
      <c r="AMI183" s="1"/>
      <c r="AMJ183" s="1"/>
    </row>
    <row r="184" s="196" customFormat="true" ht="14.25" hidden="false" customHeight="false" outlineLevel="0" collapsed="false">
      <c r="AMH184" s="1"/>
      <c r="AMI184" s="1"/>
      <c r="AMJ184" s="1"/>
    </row>
    <row r="185" s="196" customFormat="true" ht="14.25" hidden="false" customHeight="false" outlineLevel="0" collapsed="false">
      <c r="AMH185" s="1"/>
      <c r="AMI185" s="1"/>
      <c r="AMJ185" s="1"/>
    </row>
    <row r="186" s="196" customFormat="true" ht="14.25" hidden="false" customHeight="false" outlineLevel="0" collapsed="false">
      <c r="AMH186" s="1"/>
      <c r="AMI186" s="1"/>
      <c r="AMJ186" s="1"/>
    </row>
    <row r="187" s="196" customFormat="true" ht="14.25" hidden="false" customHeight="false" outlineLevel="0" collapsed="false">
      <c r="AMH187" s="1"/>
      <c r="AMI187" s="1"/>
      <c r="AMJ187" s="1"/>
    </row>
    <row r="188" s="196" customFormat="true" ht="14.25" hidden="false" customHeight="false" outlineLevel="0" collapsed="false">
      <c r="AMH188" s="1"/>
      <c r="AMI188" s="1"/>
      <c r="AMJ188" s="1"/>
    </row>
    <row r="189" s="196" customFormat="true" ht="14.25" hidden="false" customHeight="false" outlineLevel="0" collapsed="false">
      <c r="AMH189" s="1"/>
      <c r="AMI189" s="1"/>
      <c r="AMJ189" s="1"/>
    </row>
    <row r="190" s="196" customFormat="true" ht="14.25" hidden="false" customHeight="false" outlineLevel="0" collapsed="false">
      <c r="AMH190" s="1"/>
      <c r="AMI190" s="1"/>
      <c r="AMJ190" s="1"/>
    </row>
    <row r="191" s="196" customFormat="true" ht="14.25" hidden="false" customHeight="false" outlineLevel="0" collapsed="false">
      <c r="AMH191" s="1"/>
      <c r="AMI191" s="1"/>
      <c r="AMJ191" s="1"/>
    </row>
    <row r="192" s="196" customFormat="true" ht="14.25" hidden="false" customHeight="false" outlineLevel="0" collapsed="false">
      <c r="AMH192" s="1"/>
      <c r="AMI192" s="1"/>
      <c r="AMJ192" s="1"/>
    </row>
    <row r="193" s="196" customFormat="true" ht="14.25" hidden="false" customHeight="false" outlineLevel="0" collapsed="false">
      <c r="AMH193" s="1"/>
      <c r="AMI193" s="1"/>
      <c r="AMJ193" s="1"/>
    </row>
    <row r="194" s="196" customFormat="true" ht="14.25" hidden="false" customHeight="false" outlineLevel="0" collapsed="false">
      <c r="AMH194" s="1"/>
      <c r="AMI194" s="1"/>
      <c r="AMJ194" s="1"/>
    </row>
    <row r="195" s="196" customFormat="true" ht="14.25" hidden="false" customHeight="false" outlineLevel="0" collapsed="false">
      <c r="AMH195" s="1"/>
      <c r="AMI195" s="1"/>
      <c r="AMJ195" s="1"/>
    </row>
    <row r="196" s="196" customFormat="true" ht="14.25" hidden="false" customHeight="false" outlineLevel="0" collapsed="false">
      <c r="AMH196" s="1"/>
      <c r="AMI196" s="1"/>
      <c r="AMJ196" s="1"/>
    </row>
    <row r="197" s="196" customFormat="true" ht="14.25" hidden="false" customHeight="false" outlineLevel="0" collapsed="false">
      <c r="AMH197" s="1"/>
      <c r="AMI197" s="1"/>
      <c r="AMJ197" s="1"/>
    </row>
    <row r="198" s="196" customFormat="true" ht="14.25" hidden="false" customHeight="false" outlineLevel="0" collapsed="false">
      <c r="AMH198" s="1"/>
      <c r="AMI198" s="1"/>
      <c r="AMJ198" s="1"/>
    </row>
    <row r="199" s="196" customFormat="true" ht="14.25" hidden="false" customHeight="false" outlineLevel="0" collapsed="false">
      <c r="AMH199" s="1"/>
      <c r="AMI199" s="1"/>
      <c r="AMJ199" s="1"/>
    </row>
    <row r="200" s="196" customFormat="true" ht="14.25" hidden="false" customHeight="false" outlineLevel="0" collapsed="false">
      <c r="AMH200" s="1"/>
      <c r="AMI200" s="1"/>
      <c r="AMJ200" s="1"/>
    </row>
    <row r="201" s="196" customFormat="true" ht="14.25" hidden="false" customHeight="false" outlineLevel="0" collapsed="false">
      <c r="AMH201" s="1"/>
      <c r="AMI201" s="1"/>
      <c r="AMJ201" s="1"/>
    </row>
    <row r="202" s="196" customFormat="true" ht="14.25" hidden="false" customHeight="false" outlineLevel="0" collapsed="false">
      <c r="AMH202" s="1"/>
      <c r="AMI202" s="1"/>
      <c r="AMJ202" s="1"/>
    </row>
    <row r="203" s="196" customFormat="true" ht="14.25" hidden="false" customHeight="false" outlineLevel="0" collapsed="false">
      <c r="AMH203" s="1"/>
      <c r="AMI203" s="1"/>
      <c r="AMJ203" s="1"/>
    </row>
    <row r="204" s="196" customFormat="true" ht="14.25" hidden="false" customHeight="false" outlineLevel="0" collapsed="false">
      <c r="AMH204" s="1"/>
      <c r="AMI204" s="1"/>
      <c r="AMJ204" s="1"/>
    </row>
    <row r="205" s="196" customFormat="true" ht="14.25" hidden="false" customHeight="false" outlineLevel="0" collapsed="false">
      <c r="AMH205" s="1"/>
      <c r="AMI205" s="1"/>
      <c r="AMJ205" s="1"/>
    </row>
    <row r="206" s="196" customFormat="true" ht="14.25" hidden="false" customHeight="false" outlineLevel="0" collapsed="false">
      <c r="AMH206" s="1"/>
      <c r="AMI206" s="1"/>
      <c r="AMJ206" s="1"/>
    </row>
    <row r="207" s="196" customFormat="true" ht="14.25" hidden="false" customHeight="false" outlineLevel="0" collapsed="false">
      <c r="AMH207" s="1"/>
      <c r="AMI207" s="1"/>
      <c r="AMJ207" s="1"/>
    </row>
    <row r="208" s="196" customFormat="true" ht="14.25" hidden="false" customHeight="false" outlineLevel="0" collapsed="false">
      <c r="AMH208" s="1"/>
      <c r="AMI208" s="1"/>
      <c r="AMJ208" s="1"/>
    </row>
    <row r="209" s="196" customFormat="true" ht="14.25" hidden="false" customHeight="false" outlineLevel="0" collapsed="false">
      <c r="AMH209" s="1"/>
      <c r="AMI209" s="1"/>
      <c r="AMJ209" s="1"/>
    </row>
    <row r="210" s="196" customFormat="true" ht="14.25" hidden="false" customHeight="false" outlineLevel="0" collapsed="false">
      <c r="AMH210" s="1"/>
      <c r="AMI210" s="1"/>
      <c r="AMJ210" s="1"/>
    </row>
    <row r="211" s="196" customFormat="true" ht="14.25" hidden="false" customHeight="false" outlineLevel="0" collapsed="false">
      <c r="AMH211" s="1"/>
      <c r="AMI211" s="1"/>
      <c r="AMJ211" s="1"/>
    </row>
    <row r="212" s="196" customFormat="true" ht="14.25" hidden="false" customHeight="false" outlineLevel="0" collapsed="false">
      <c r="AMH212" s="1"/>
      <c r="AMI212" s="1"/>
      <c r="AMJ212" s="1"/>
    </row>
    <row r="213" s="196" customFormat="true" ht="14.25" hidden="false" customHeight="false" outlineLevel="0" collapsed="false">
      <c r="AMH213" s="1"/>
      <c r="AMI213" s="1"/>
      <c r="AMJ213" s="1"/>
    </row>
    <row r="214" s="196" customFormat="true" ht="14.25" hidden="false" customHeight="false" outlineLevel="0" collapsed="false">
      <c r="AMH214" s="1"/>
      <c r="AMI214" s="1"/>
      <c r="AMJ214" s="1"/>
    </row>
    <row r="215" s="196" customFormat="true" ht="14.25" hidden="false" customHeight="false" outlineLevel="0" collapsed="false">
      <c r="AMH215" s="1"/>
      <c r="AMI215" s="1"/>
      <c r="AMJ215" s="1"/>
    </row>
    <row r="216" s="196" customFormat="true" ht="14.25" hidden="false" customHeight="false" outlineLevel="0" collapsed="false">
      <c r="AMH216" s="1"/>
      <c r="AMI216" s="1"/>
      <c r="AMJ216" s="1"/>
    </row>
    <row r="217" s="196" customFormat="true" ht="14.25" hidden="false" customHeight="false" outlineLevel="0" collapsed="false">
      <c r="AMH217" s="1"/>
      <c r="AMI217" s="1"/>
      <c r="AMJ217" s="1"/>
    </row>
    <row r="218" s="196" customFormat="true" ht="14.25" hidden="false" customHeight="false" outlineLevel="0" collapsed="false">
      <c r="AMH218" s="1"/>
      <c r="AMI218" s="1"/>
      <c r="AMJ218" s="1"/>
    </row>
    <row r="219" s="196" customFormat="true" ht="14.25" hidden="false" customHeight="false" outlineLevel="0" collapsed="false">
      <c r="AMH219" s="1"/>
      <c r="AMI219" s="1"/>
      <c r="AMJ219" s="1"/>
    </row>
    <row r="220" s="196" customFormat="true" ht="14.25" hidden="false" customHeight="false" outlineLevel="0" collapsed="false">
      <c r="AMH220" s="1"/>
      <c r="AMI220" s="1"/>
      <c r="AMJ220" s="1"/>
    </row>
    <row r="221" s="196" customFormat="true" ht="14.25" hidden="false" customHeight="false" outlineLevel="0" collapsed="false">
      <c r="AMH221" s="1"/>
      <c r="AMI221" s="1"/>
      <c r="AMJ221" s="1"/>
    </row>
    <row r="222" s="196" customFormat="true" ht="14.25" hidden="false" customHeight="false" outlineLevel="0" collapsed="false">
      <c r="AMH222" s="1"/>
      <c r="AMI222" s="1"/>
      <c r="AMJ222" s="1"/>
    </row>
    <row r="223" s="196" customFormat="true" ht="14.25" hidden="false" customHeight="false" outlineLevel="0" collapsed="false">
      <c r="AMH223" s="1"/>
      <c r="AMI223" s="1"/>
      <c r="AMJ223" s="1"/>
    </row>
    <row r="224" s="196" customFormat="true" ht="14.25" hidden="false" customHeight="false" outlineLevel="0" collapsed="false">
      <c r="AMH224" s="1"/>
      <c r="AMI224" s="1"/>
      <c r="AMJ224" s="1"/>
    </row>
    <row r="225" s="196" customFormat="true" ht="14.25" hidden="false" customHeight="false" outlineLevel="0" collapsed="false">
      <c r="AMH225" s="1"/>
      <c r="AMI225" s="1"/>
      <c r="AMJ225" s="1"/>
    </row>
    <row r="226" s="196" customFormat="true" ht="14.25" hidden="false" customHeight="false" outlineLevel="0" collapsed="false">
      <c r="AMH226" s="1"/>
      <c r="AMI226" s="1"/>
      <c r="AMJ226" s="1"/>
    </row>
    <row r="227" s="196" customFormat="true" ht="14.25" hidden="false" customHeight="false" outlineLevel="0" collapsed="false">
      <c r="AMH227" s="1"/>
      <c r="AMI227" s="1"/>
      <c r="AMJ227" s="1"/>
    </row>
    <row r="228" s="196" customFormat="true" ht="14.25" hidden="false" customHeight="false" outlineLevel="0" collapsed="false">
      <c r="AMH228" s="1"/>
      <c r="AMI228" s="1"/>
      <c r="AMJ228" s="1"/>
    </row>
    <row r="229" s="196" customFormat="true" ht="14.25" hidden="false" customHeight="false" outlineLevel="0" collapsed="false">
      <c r="AMH229" s="1"/>
      <c r="AMI229" s="1"/>
      <c r="AMJ229" s="1"/>
    </row>
    <row r="230" s="196" customFormat="true" ht="14.25" hidden="false" customHeight="false" outlineLevel="0" collapsed="false">
      <c r="AMH230" s="1"/>
      <c r="AMI230" s="1"/>
      <c r="AMJ230" s="1"/>
    </row>
    <row r="231" s="196" customFormat="true" ht="14.25" hidden="false" customHeight="false" outlineLevel="0" collapsed="false">
      <c r="AMH231" s="1"/>
      <c r="AMI231" s="1"/>
      <c r="AMJ231" s="1"/>
    </row>
    <row r="232" s="196" customFormat="true" ht="14.25" hidden="false" customHeight="false" outlineLevel="0" collapsed="false">
      <c r="AMH232" s="1"/>
      <c r="AMI232" s="1"/>
      <c r="AMJ232" s="1"/>
    </row>
    <row r="233" s="196" customFormat="true" ht="14.25" hidden="false" customHeight="false" outlineLevel="0" collapsed="false">
      <c r="AMH233" s="1"/>
      <c r="AMI233" s="1"/>
      <c r="AMJ233" s="1"/>
    </row>
    <row r="234" s="196" customFormat="true" ht="14.25" hidden="false" customHeight="false" outlineLevel="0" collapsed="false">
      <c r="AMH234" s="1"/>
      <c r="AMI234" s="1"/>
      <c r="AMJ234" s="1"/>
    </row>
    <row r="235" s="196" customFormat="true" ht="14.25" hidden="false" customHeight="false" outlineLevel="0" collapsed="false">
      <c r="AMH235" s="1"/>
      <c r="AMI235" s="1"/>
      <c r="AMJ235" s="1"/>
    </row>
    <row r="236" s="196" customFormat="true" ht="14.25" hidden="false" customHeight="false" outlineLevel="0" collapsed="false">
      <c r="AMH236" s="1"/>
      <c r="AMI236" s="1"/>
      <c r="AMJ236" s="1"/>
    </row>
    <row r="237" s="196" customFormat="true" ht="14.25" hidden="false" customHeight="false" outlineLevel="0" collapsed="false">
      <c r="AMH237" s="1"/>
      <c r="AMI237" s="1"/>
      <c r="AMJ237" s="1"/>
    </row>
    <row r="238" s="196" customFormat="true" ht="14.25" hidden="false" customHeight="false" outlineLevel="0" collapsed="false">
      <c r="AMH238" s="1"/>
      <c r="AMI238" s="1"/>
      <c r="AMJ238" s="1"/>
    </row>
    <row r="239" s="196" customFormat="true" ht="14.25" hidden="false" customHeight="false" outlineLevel="0" collapsed="false">
      <c r="AMH239" s="1"/>
      <c r="AMI239" s="1"/>
      <c r="AMJ239" s="1"/>
    </row>
    <row r="240" s="196" customFormat="true" ht="14.25" hidden="false" customHeight="false" outlineLevel="0" collapsed="false">
      <c r="AMH240" s="1"/>
      <c r="AMI240" s="1"/>
      <c r="AMJ240" s="1"/>
    </row>
    <row r="241" s="196" customFormat="true" ht="14.25" hidden="false" customHeight="false" outlineLevel="0" collapsed="false">
      <c r="AMH241" s="1"/>
      <c r="AMI241" s="1"/>
      <c r="AMJ241" s="1"/>
    </row>
    <row r="242" s="196" customFormat="true" ht="14.25" hidden="false" customHeight="false" outlineLevel="0" collapsed="false">
      <c r="AMH242" s="1"/>
      <c r="AMI242" s="1"/>
      <c r="AMJ242" s="1"/>
    </row>
    <row r="243" s="196" customFormat="true" ht="14.25" hidden="false" customHeight="false" outlineLevel="0" collapsed="false">
      <c r="AMH243" s="1"/>
      <c r="AMI243" s="1"/>
      <c r="AMJ243" s="1"/>
    </row>
    <row r="244" s="196" customFormat="true" ht="14.25" hidden="false" customHeight="false" outlineLevel="0" collapsed="false">
      <c r="AMH244" s="1"/>
      <c r="AMI244" s="1"/>
      <c r="AMJ244" s="1"/>
    </row>
    <row r="245" s="196" customFormat="true" ht="14.25" hidden="false" customHeight="false" outlineLevel="0" collapsed="false">
      <c r="AMH245" s="1"/>
      <c r="AMI245" s="1"/>
      <c r="AMJ245" s="1"/>
    </row>
    <row r="246" s="196" customFormat="true" ht="14.25" hidden="false" customHeight="false" outlineLevel="0" collapsed="false">
      <c r="AMH246" s="1"/>
      <c r="AMI246" s="1"/>
      <c r="AMJ246" s="1"/>
    </row>
    <row r="247" s="196" customFormat="true" ht="14.25" hidden="false" customHeight="false" outlineLevel="0" collapsed="false">
      <c r="AMH247" s="1"/>
      <c r="AMI247" s="1"/>
      <c r="AMJ247" s="1"/>
    </row>
    <row r="248" s="196" customFormat="true" ht="14.25" hidden="false" customHeight="false" outlineLevel="0" collapsed="false">
      <c r="AMH248" s="1"/>
      <c r="AMI248" s="1"/>
      <c r="AMJ248" s="1"/>
    </row>
    <row r="249" s="196" customFormat="true" ht="14.25" hidden="false" customHeight="false" outlineLevel="0" collapsed="false">
      <c r="AMH249" s="1"/>
      <c r="AMI249" s="1"/>
      <c r="AMJ249" s="1"/>
    </row>
    <row r="250" s="196" customFormat="true" ht="14.25" hidden="false" customHeight="false" outlineLevel="0" collapsed="false">
      <c r="AMH250" s="1"/>
      <c r="AMI250" s="1"/>
      <c r="AMJ250" s="1"/>
    </row>
    <row r="251" s="196" customFormat="true" ht="14.25" hidden="false" customHeight="false" outlineLevel="0" collapsed="false">
      <c r="AMH251" s="1"/>
      <c r="AMI251" s="1"/>
      <c r="AMJ251" s="1"/>
    </row>
    <row r="252" s="196" customFormat="true" ht="14.25" hidden="false" customHeight="false" outlineLevel="0" collapsed="false">
      <c r="AMH252" s="1"/>
      <c r="AMI252" s="1"/>
      <c r="AMJ252" s="1"/>
    </row>
    <row r="253" s="196" customFormat="true" ht="14.25" hidden="false" customHeight="false" outlineLevel="0" collapsed="false">
      <c r="AMH253" s="1"/>
      <c r="AMI253" s="1"/>
      <c r="AMJ253" s="1"/>
    </row>
    <row r="254" s="196" customFormat="true" ht="14.25" hidden="false" customHeight="false" outlineLevel="0" collapsed="false">
      <c r="AMH254" s="1"/>
      <c r="AMI254" s="1"/>
      <c r="AMJ254" s="1"/>
    </row>
    <row r="255" s="196" customFormat="true" ht="14.25" hidden="false" customHeight="false" outlineLevel="0" collapsed="false">
      <c r="AMH255" s="1"/>
      <c r="AMI255" s="1"/>
      <c r="AMJ255" s="1"/>
    </row>
    <row r="256" s="196" customFormat="true" ht="14.25" hidden="false" customHeight="false" outlineLevel="0" collapsed="false">
      <c r="AMH256" s="1"/>
      <c r="AMI256" s="1"/>
      <c r="AMJ256" s="1"/>
    </row>
    <row r="257" s="196" customFormat="true" ht="14.25" hidden="false" customHeight="false" outlineLevel="0" collapsed="false">
      <c r="AMH257" s="1"/>
      <c r="AMI257" s="1"/>
      <c r="AMJ257" s="1"/>
    </row>
    <row r="258" s="196" customFormat="true" ht="14.25" hidden="false" customHeight="false" outlineLevel="0" collapsed="false">
      <c r="AMH258" s="1"/>
      <c r="AMI258" s="1"/>
      <c r="AMJ258" s="1"/>
    </row>
    <row r="259" s="196" customFormat="true" ht="14.25" hidden="false" customHeight="false" outlineLevel="0" collapsed="false">
      <c r="AMH259" s="1"/>
      <c r="AMI259" s="1"/>
      <c r="AMJ259" s="1"/>
    </row>
    <row r="260" s="196" customFormat="true" ht="14.25" hidden="false" customHeight="false" outlineLevel="0" collapsed="false">
      <c r="AMH260" s="1"/>
      <c r="AMI260" s="1"/>
      <c r="AMJ260" s="1"/>
    </row>
    <row r="261" s="196" customFormat="true" ht="14.25" hidden="false" customHeight="false" outlineLevel="0" collapsed="false">
      <c r="AMH261" s="1"/>
      <c r="AMI261" s="1"/>
      <c r="AMJ261" s="1"/>
    </row>
    <row r="262" s="196" customFormat="true" ht="14.25" hidden="false" customHeight="false" outlineLevel="0" collapsed="false">
      <c r="AMH262" s="1"/>
      <c r="AMI262" s="1"/>
      <c r="AMJ262" s="1"/>
    </row>
    <row r="263" s="196" customFormat="true" ht="14.25" hidden="false" customHeight="false" outlineLevel="0" collapsed="false">
      <c r="AMH263" s="1"/>
      <c r="AMI263" s="1"/>
      <c r="AMJ263" s="1"/>
    </row>
    <row r="264" s="196" customFormat="true" ht="14.25" hidden="false" customHeight="false" outlineLevel="0" collapsed="false">
      <c r="AMH264" s="1"/>
      <c r="AMI264" s="1"/>
      <c r="AMJ264" s="1"/>
    </row>
    <row r="265" s="196" customFormat="true" ht="14.25" hidden="false" customHeight="false" outlineLevel="0" collapsed="false">
      <c r="AMH265" s="1"/>
      <c r="AMI265" s="1"/>
      <c r="AMJ265" s="1"/>
    </row>
    <row r="266" s="196" customFormat="true" ht="14.25" hidden="false" customHeight="false" outlineLevel="0" collapsed="false">
      <c r="AMH266" s="1"/>
      <c r="AMI266" s="1"/>
      <c r="AMJ266" s="1"/>
    </row>
    <row r="267" s="196" customFormat="true" ht="14.25" hidden="false" customHeight="false" outlineLevel="0" collapsed="false">
      <c r="AMH267" s="1"/>
      <c r="AMI267" s="1"/>
      <c r="AMJ267" s="1"/>
    </row>
    <row r="268" s="196" customFormat="true" ht="14.25" hidden="false" customHeight="false" outlineLevel="0" collapsed="false">
      <c r="AMH268" s="1"/>
      <c r="AMI268" s="1"/>
      <c r="AMJ268" s="1"/>
    </row>
    <row r="269" s="196" customFormat="true" ht="14.25" hidden="false" customHeight="false" outlineLevel="0" collapsed="false">
      <c r="AMH269" s="1"/>
      <c r="AMI269" s="1"/>
      <c r="AMJ269" s="1"/>
    </row>
    <row r="270" s="196" customFormat="true" ht="14.25" hidden="false" customHeight="false" outlineLevel="0" collapsed="false">
      <c r="AMH270" s="1"/>
      <c r="AMI270" s="1"/>
      <c r="AMJ270" s="1"/>
    </row>
    <row r="271" s="196" customFormat="true" ht="14.25" hidden="false" customHeight="false" outlineLevel="0" collapsed="false">
      <c r="AMH271" s="1"/>
      <c r="AMI271" s="1"/>
      <c r="AMJ271" s="1"/>
    </row>
    <row r="272" s="196" customFormat="true" ht="14.25" hidden="false" customHeight="false" outlineLevel="0" collapsed="false">
      <c r="AMH272" s="1"/>
      <c r="AMI272" s="1"/>
      <c r="AMJ272" s="1"/>
    </row>
    <row r="273" s="196" customFormat="true" ht="14.25" hidden="false" customHeight="false" outlineLevel="0" collapsed="false">
      <c r="AMH273" s="1"/>
      <c r="AMI273" s="1"/>
      <c r="AMJ273" s="1"/>
    </row>
    <row r="274" s="196" customFormat="true" ht="14.25" hidden="false" customHeight="false" outlineLevel="0" collapsed="false">
      <c r="AMH274" s="1"/>
      <c r="AMI274" s="1"/>
      <c r="AMJ274" s="1"/>
    </row>
    <row r="275" s="196" customFormat="true" ht="14.25" hidden="false" customHeight="false" outlineLevel="0" collapsed="false">
      <c r="AMH275" s="1"/>
      <c r="AMI275" s="1"/>
      <c r="AMJ275" s="1"/>
    </row>
    <row r="276" s="196" customFormat="true" ht="14.25" hidden="false" customHeight="false" outlineLevel="0" collapsed="false">
      <c r="AMH276" s="1"/>
      <c r="AMI276" s="1"/>
      <c r="AMJ276" s="1"/>
    </row>
    <row r="277" s="196" customFormat="true" ht="14.25" hidden="false" customHeight="false" outlineLevel="0" collapsed="false">
      <c r="AMH277" s="1"/>
      <c r="AMI277" s="1"/>
      <c r="AMJ277" s="1"/>
    </row>
    <row r="278" s="196" customFormat="true" ht="14.25" hidden="false" customHeight="false" outlineLevel="0" collapsed="false">
      <c r="AMH278" s="1"/>
      <c r="AMI278" s="1"/>
      <c r="AMJ278" s="1"/>
    </row>
    <row r="279" s="196" customFormat="true" ht="14.25" hidden="false" customHeight="false" outlineLevel="0" collapsed="false">
      <c r="AMH279" s="1"/>
      <c r="AMI279" s="1"/>
      <c r="AMJ279" s="1"/>
    </row>
    <row r="280" s="196" customFormat="true" ht="14.25" hidden="false" customHeight="false" outlineLevel="0" collapsed="false">
      <c r="AMH280" s="1"/>
      <c r="AMI280" s="1"/>
      <c r="AMJ280" s="1"/>
    </row>
    <row r="281" s="196" customFormat="true" ht="14.25" hidden="false" customHeight="false" outlineLevel="0" collapsed="false">
      <c r="AMH281" s="1"/>
      <c r="AMI281" s="1"/>
      <c r="AMJ281" s="1"/>
    </row>
    <row r="282" s="196" customFormat="true" ht="14.25" hidden="false" customHeight="false" outlineLevel="0" collapsed="false">
      <c r="AMH282" s="1"/>
      <c r="AMI282" s="1"/>
      <c r="AMJ282" s="1"/>
    </row>
    <row r="283" s="196" customFormat="true" ht="14.25" hidden="false" customHeight="false" outlineLevel="0" collapsed="false">
      <c r="AMH283" s="1"/>
      <c r="AMI283" s="1"/>
      <c r="AMJ283" s="1"/>
    </row>
    <row r="284" s="196" customFormat="true" ht="14.25" hidden="false" customHeight="false" outlineLevel="0" collapsed="false">
      <c r="AMH284" s="1"/>
      <c r="AMI284" s="1"/>
      <c r="AMJ284" s="1"/>
    </row>
    <row r="285" s="196" customFormat="true" ht="14.25" hidden="false" customHeight="false" outlineLevel="0" collapsed="false">
      <c r="AMH285" s="1"/>
      <c r="AMI285" s="1"/>
      <c r="AMJ285" s="1"/>
    </row>
    <row r="286" s="196" customFormat="true" ht="14.25" hidden="false" customHeight="false" outlineLevel="0" collapsed="false">
      <c r="AMH286" s="1"/>
      <c r="AMI286" s="1"/>
      <c r="AMJ286" s="1"/>
    </row>
    <row r="287" s="196" customFormat="true" ht="14.25" hidden="false" customHeight="false" outlineLevel="0" collapsed="false">
      <c r="AMH287" s="1"/>
      <c r="AMI287" s="1"/>
      <c r="AMJ287" s="1"/>
    </row>
    <row r="288" s="196" customFormat="true" ht="14.25" hidden="false" customHeight="false" outlineLevel="0" collapsed="false">
      <c r="AMH288" s="1"/>
      <c r="AMI288" s="1"/>
      <c r="AMJ288" s="1"/>
    </row>
    <row r="289" s="196" customFormat="true" ht="14.25" hidden="false" customHeight="false" outlineLevel="0" collapsed="false">
      <c r="AMH289" s="1"/>
      <c r="AMI289" s="1"/>
      <c r="AMJ289" s="1"/>
    </row>
    <row r="290" s="196" customFormat="true" ht="14.25" hidden="false" customHeight="false" outlineLevel="0" collapsed="false">
      <c r="AMH290" s="1"/>
      <c r="AMI290" s="1"/>
      <c r="AMJ290" s="1"/>
    </row>
    <row r="291" s="196" customFormat="true" ht="14.25" hidden="false" customHeight="false" outlineLevel="0" collapsed="false">
      <c r="AMH291" s="1"/>
      <c r="AMI291" s="1"/>
      <c r="AMJ291" s="1"/>
    </row>
    <row r="292" s="196" customFormat="true" ht="14.25" hidden="false" customHeight="false" outlineLevel="0" collapsed="false">
      <c r="AMH292" s="1"/>
      <c r="AMI292" s="1"/>
      <c r="AMJ292" s="1"/>
    </row>
    <row r="293" s="196" customFormat="true" ht="14.25" hidden="false" customHeight="false" outlineLevel="0" collapsed="false">
      <c r="AMH293" s="1"/>
      <c r="AMI293" s="1"/>
      <c r="AMJ293" s="1"/>
    </row>
    <row r="294" s="196" customFormat="true" ht="14.25" hidden="false" customHeight="false" outlineLevel="0" collapsed="false">
      <c r="AMH294" s="1"/>
      <c r="AMI294" s="1"/>
      <c r="AMJ294" s="1"/>
    </row>
    <row r="295" s="196" customFormat="true" ht="14.25" hidden="false" customHeight="false" outlineLevel="0" collapsed="false">
      <c r="AMH295" s="1"/>
      <c r="AMI295" s="1"/>
      <c r="AMJ295" s="1"/>
    </row>
    <row r="296" s="196" customFormat="true" ht="14.25" hidden="false" customHeight="false" outlineLevel="0" collapsed="false">
      <c r="AMH296" s="1"/>
      <c r="AMI296" s="1"/>
      <c r="AMJ296" s="1"/>
    </row>
    <row r="297" s="196" customFormat="true" ht="14.25" hidden="false" customHeight="false" outlineLevel="0" collapsed="false">
      <c r="AMH297" s="1"/>
      <c r="AMI297" s="1"/>
      <c r="AMJ297" s="1"/>
    </row>
    <row r="298" s="196" customFormat="true" ht="14.25" hidden="false" customHeight="false" outlineLevel="0" collapsed="false">
      <c r="AMH298" s="1"/>
      <c r="AMI298" s="1"/>
      <c r="AMJ298" s="1"/>
    </row>
    <row r="299" s="196" customFormat="true" ht="14.25" hidden="false" customHeight="false" outlineLevel="0" collapsed="false">
      <c r="AMH299" s="1"/>
      <c r="AMI299" s="1"/>
      <c r="AMJ299" s="1"/>
    </row>
    <row r="300" s="196" customFormat="true" ht="14.25" hidden="false" customHeight="false" outlineLevel="0" collapsed="false">
      <c r="AMH300" s="1"/>
      <c r="AMI300" s="1"/>
      <c r="AMJ300" s="1"/>
    </row>
    <row r="301" s="196" customFormat="true" ht="14.25" hidden="false" customHeight="false" outlineLevel="0" collapsed="false">
      <c r="AMH301" s="1"/>
      <c r="AMI301" s="1"/>
      <c r="AMJ301" s="1"/>
    </row>
    <row r="302" s="196" customFormat="true" ht="14.25" hidden="false" customHeight="false" outlineLevel="0" collapsed="false">
      <c r="AMH302" s="1"/>
      <c r="AMI302" s="1"/>
      <c r="AMJ302" s="1"/>
    </row>
    <row r="303" s="196" customFormat="true" ht="14.25" hidden="false" customHeight="false" outlineLevel="0" collapsed="false">
      <c r="AMH303" s="1"/>
      <c r="AMI303" s="1"/>
      <c r="AMJ303" s="1"/>
    </row>
    <row r="304" s="196" customFormat="true" ht="14.25" hidden="false" customHeight="false" outlineLevel="0" collapsed="false">
      <c r="AMH304" s="1"/>
      <c r="AMI304" s="1"/>
      <c r="AMJ304" s="1"/>
    </row>
    <row r="305" s="196" customFormat="true" ht="14.25" hidden="false" customHeight="false" outlineLevel="0" collapsed="false">
      <c r="AMH305" s="1"/>
      <c r="AMI305" s="1"/>
      <c r="AMJ305" s="1"/>
    </row>
    <row r="306" s="196" customFormat="true" ht="14.25" hidden="false" customHeight="false" outlineLevel="0" collapsed="false">
      <c r="AMH306" s="1"/>
      <c r="AMI306" s="1"/>
      <c r="AMJ306" s="1"/>
    </row>
    <row r="307" s="196" customFormat="true" ht="14.25" hidden="false" customHeight="false" outlineLevel="0" collapsed="false">
      <c r="AMH307" s="1"/>
      <c r="AMI307" s="1"/>
      <c r="AMJ307" s="1"/>
    </row>
    <row r="308" s="196" customFormat="true" ht="14.25" hidden="false" customHeight="false" outlineLevel="0" collapsed="false">
      <c r="AMH308" s="1"/>
      <c r="AMI308" s="1"/>
      <c r="AMJ308" s="1"/>
    </row>
    <row r="309" s="196" customFormat="true" ht="14.25" hidden="false" customHeight="false" outlineLevel="0" collapsed="false">
      <c r="AMH309" s="1"/>
      <c r="AMI309" s="1"/>
      <c r="AMJ309" s="1"/>
    </row>
    <row r="310" s="196" customFormat="true" ht="14.25" hidden="false" customHeight="false" outlineLevel="0" collapsed="false">
      <c r="AMH310" s="1"/>
      <c r="AMI310" s="1"/>
      <c r="AMJ310" s="1"/>
    </row>
    <row r="311" s="196" customFormat="true" ht="14.25" hidden="false" customHeight="false" outlineLevel="0" collapsed="false">
      <c r="AMH311" s="1"/>
      <c r="AMI311" s="1"/>
      <c r="AMJ311" s="1"/>
    </row>
    <row r="312" s="196" customFormat="true" ht="14.25" hidden="false" customHeight="false" outlineLevel="0" collapsed="false">
      <c r="AMH312" s="1"/>
      <c r="AMI312" s="1"/>
      <c r="AMJ312" s="1"/>
    </row>
    <row r="313" s="196" customFormat="true" ht="14.25" hidden="false" customHeight="false" outlineLevel="0" collapsed="false">
      <c r="AMH313" s="1"/>
      <c r="AMI313" s="1"/>
      <c r="AMJ313" s="1"/>
    </row>
    <row r="314" s="196" customFormat="true" ht="14.25" hidden="false" customHeight="false" outlineLevel="0" collapsed="false">
      <c r="AMH314" s="1"/>
      <c r="AMI314" s="1"/>
      <c r="AMJ314" s="1"/>
    </row>
    <row r="315" s="196" customFormat="true" ht="14.25" hidden="false" customHeight="false" outlineLevel="0" collapsed="false">
      <c r="AMH315" s="1"/>
      <c r="AMI315" s="1"/>
      <c r="AMJ315" s="1"/>
    </row>
    <row r="316" s="196" customFormat="true" ht="14.25" hidden="false" customHeight="false" outlineLevel="0" collapsed="false">
      <c r="AMH316" s="1"/>
      <c r="AMI316" s="1"/>
      <c r="AMJ316" s="1"/>
    </row>
    <row r="317" s="196" customFormat="true" ht="14.25" hidden="false" customHeight="false" outlineLevel="0" collapsed="false">
      <c r="AMH317" s="1"/>
      <c r="AMI317" s="1"/>
      <c r="AMJ317" s="1"/>
    </row>
    <row r="318" s="196" customFormat="true" ht="14.25" hidden="false" customHeight="false" outlineLevel="0" collapsed="false">
      <c r="AMH318" s="1"/>
      <c r="AMI318" s="1"/>
      <c r="AMJ318" s="1"/>
    </row>
    <row r="319" s="196" customFormat="true" ht="14.25" hidden="false" customHeight="false" outlineLevel="0" collapsed="false">
      <c r="AMH319" s="1"/>
      <c r="AMI319" s="1"/>
      <c r="AMJ319" s="1"/>
    </row>
    <row r="320" s="196" customFormat="true" ht="14.25" hidden="false" customHeight="false" outlineLevel="0" collapsed="false">
      <c r="AMH320" s="1"/>
      <c r="AMI320" s="1"/>
      <c r="AMJ320" s="1"/>
    </row>
    <row r="321" s="196" customFormat="true" ht="14.25" hidden="false" customHeight="false" outlineLevel="0" collapsed="false">
      <c r="AMH321" s="1"/>
      <c r="AMI321" s="1"/>
      <c r="AMJ321" s="1"/>
    </row>
    <row r="322" s="196" customFormat="true" ht="14.25" hidden="false" customHeight="false" outlineLevel="0" collapsed="false">
      <c r="AMH322" s="1"/>
      <c r="AMI322" s="1"/>
      <c r="AMJ322" s="1"/>
    </row>
    <row r="323" s="196" customFormat="true" ht="14.25" hidden="false" customHeight="false" outlineLevel="0" collapsed="false">
      <c r="AMH323" s="1"/>
      <c r="AMI323" s="1"/>
      <c r="AMJ323" s="1"/>
    </row>
    <row r="324" s="196" customFormat="true" ht="14.25" hidden="false" customHeight="false" outlineLevel="0" collapsed="false">
      <c r="AMH324" s="1"/>
      <c r="AMI324" s="1"/>
      <c r="AMJ324" s="1"/>
    </row>
    <row r="325" s="196" customFormat="true" ht="14.25" hidden="false" customHeight="false" outlineLevel="0" collapsed="false">
      <c r="AMH325" s="1"/>
      <c r="AMI325" s="1"/>
      <c r="AMJ325" s="1"/>
    </row>
    <row r="326" s="196" customFormat="true" ht="14.25" hidden="false" customHeight="false" outlineLevel="0" collapsed="false">
      <c r="AMH326" s="1"/>
      <c r="AMI326" s="1"/>
      <c r="AMJ326" s="1"/>
    </row>
    <row r="327" s="196" customFormat="true" ht="14.25" hidden="false" customHeight="false" outlineLevel="0" collapsed="false">
      <c r="AMH327" s="1"/>
      <c r="AMI327" s="1"/>
      <c r="AMJ327" s="1"/>
    </row>
    <row r="328" s="196" customFormat="true" ht="14.25" hidden="false" customHeight="false" outlineLevel="0" collapsed="false">
      <c r="AMH328" s="1"/>
      <c r="AMI328" s="1"/>
      <c r="AMJ328" s="1"/>
    </row>
  </sheetData>
  <sheetProtection sheet="true" password="ca9c" objects="true" scenarios="true"/>
  <mergeCells count="5">
    <mergeCell ref="A1:E1"/>
    <mergeCell ref="A2:E2"/>
    <mergeCell ref="A3:E3"/>
    <mergeCell ref="B115:E115"/>
    <mergeCell ref="B117:E11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7" activeCellId="0" sqref="E7"/>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5.11"/>
    <col collapsed="false" customWidth="true" hidden="false" outlineLevel="0" max="5" min="5" style="196" width="40.56"/>
    <col collapsed="false" customWidth="false" hidden="false" outlineLevel="0" max="7" min="6" style="196" width="9.12"/>
    <col collapsed="false" customWidth="true" hidden="false" outlineLevel="0" max="8" min="8" style="196" width="10.65"/>
    <col collapsed="false" customWidth="false" hidden="false" outlineLevel="0" max="1019" min="9" style="196" width="9.12"/>
    <col collapsed="false" customWidth="true" hidden="false" outlineLevel="0" max="1024" min="1020" style="1" width="11.57"/>
  </cols>
  <sheetData>
    <row r="1" customFormat="false" ht="16.5" hidden="false" customHeight="false" outlineLevel="0" collapsed="false">
      <c r="A1" s="33"/>
      <c r="B1" s="33"/>
      <c r="C1" s="33"/>
      <c r="D1" s="33"/>
      <c r="E1" s="33"/>
    </row>
    <row r="2" customFormat="false" ht="14.25" hidden="false" customHeight="false" outlineLevel="0" collapsed="false">
      <c r="A2" s="197" t="s">
        <v>194</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42" t="s">
        <v>10</v>
      </c>
      <c r="C4" s="42" t="s">
        <v>195</v>
      </c>
      <c r="D4" s="43"/>
      <c r="E4" s="37" t="s">
        <v>191</v>
      </c>
    </row>
    <row r="5" customFormat="false" ht="14.25" hidden="false" customHeight="false" outlineLevel="0" collapsed="false">
      <c r="A5" s="44"/>
      <c r="B5" s="45" t="s">
        <v>55</v>
      </c>
      <c r="C5" s="46"/>
      <c r="D5" s="46"/>
      <c r="E5" s="203" t="s">
        <v>192</v>
      </c>
    </row>
    <row r="6" customFormat="false" ht="14.25" hidden="false" customHeight="false" outlineLevel="0" collapsed="false">
      <c r="A6" s="36" t="n">
        <v>1</v>
      </c>
      <c r="B6" s="48" t="s">
        <v>56</v>
      </c>
      <c r="C6" s="36"/>
      <c r="D6" s="49" t="s">
        <v>57</v>
      </c>
      <c r="E6" s="48" t="s">
        <v>58</v>
      </c>
    </row>
    <row r="7" customFormat="false" ht="14.25" hidden="false" customHeight="false" outlineLevel="0" collapsed="false">
      <c r="A7" s="50"/>
      <c r="B7" s="51"/>
      <c r="C7" s="52"/>
      <c r="D7" s="53"/>
      <c r="E7" s="51" t="s">
        <v>186</v>
      </c>
    </row>
    <row r="8" customFormat="false" ht="13.8" hidden="false" customHeight="false" outlineLevel="0" collapsed="false">
      <c r="A8" s="54" t="s">
        <v>60</v>
      </c>
      <c r="B8" s="55" t="s">
        <v>61</v>
      </c>
      <c r="C8" s="56"/>
      <c r="D8" s="57" t="n">
        <v>2119.49</v>
      </c>
      <c r="E8" s="55" t="s">
        <v>187</v>
      </c>
    </row>
    <row r="9" customFormat="false" ht="14.25" hidden="false" customHeight="false" outlineLevel="0" collapsed="false">
      <c r="A9" s="204"/>
      <c r="B9" s="87"/>
      <c r="C9" s="205"/>
      <c r="D9" s="206"/>
      <c r="E9" s="87" t="s">
        <v>188</v>
      </c>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c r="H11" s="211"/>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2119.49</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c r="H16" s="196" t="n">
        <v>431.9</v>
      </c>
    </row>
    <row r="17" customFormat="false" ht="14.25" hidden="false" customHeight="false" outlineLevel="0" collapsed="false">
      <c r="A17" s="75" t="s">
        <v>60</v>
      </c>
      <c r="B17" s="59" t="s">
        <v>193</v>
      </c>
      <c r="C17" s="76"/>
      <c r="D17" s="61" t="n">
        <f aca="false">((2*22)*4)-(D13*6%)</f>
        <v>48.8306</v>
      </c>
      <c r="E17" s="59" t="s">
        <v>71</v>
      </c>
      <c r="H17" s="196" t="n">
        <v>20.58</v>
      </c>
    </row>
    <row r="18" customFormat="false" ht="14.25" hidden="false" customHeight="false" outlineLevel="0" collapsed="false">
      <c r="A18" s="75" t="s">
        <v>63</v>
      </c>
      <c r="B18" s="59" t="s">
        <v>72</v>
      </c>
      <c r="C18" s="76" t="n">
        <v>0</v>
      </c>
      <c r="D18" s="61" t="n">
        <v>460.06</v>
      </c>
      <c r="E18" s="59"/>
      <c r="G18" s="218"/>
      <c r="H18" s="196" t="n">
        <v>22</v>
      </c>
    </row>
    <row r="19" customFormat="false" ht="14.25" hidden="false" customHeight="false" outlineLevel="0" collapsed="false">
      <c r="A19" s="75" t="s">
        <v>74</v>
      </c>
      <c r="B19" s="59" t="s">
        <v>189</v>
      </c>
      <c r="C19" s="76" t="n">
        <v>0</v>
      </c>
      <c r="D19" s="61" t="n">
        <v>43.66</v>
      </c>
      <c r="E19" s="59"/>
      <c r="H19" s="196" t="n">
        <v>452.76</v>
      </c>
    </row>
    <row r="20" customFormat="false" ht="14.25" hidden="false" customHeight="false" outlineLevel="0" collapsed="false">
      <c r="A20" s="75" t="s">
        <v>76</v>
      </c>
      <c r="B20" s="59" t="s">
        <v>77</v>
      </c>
      <c r="C20" s="76"/>
      <c r="D20" s="61" t="n">
        <v>5</v>
      </c>
      <c r="E20" s="59"/>
      <c r="H20" s="196" t="n">
        <v>90.55</v>
      </c>
    </row>
    <row r="21" customFormat="false" ht="14.25" hidden="false" customHeight="false" outlineLevel="0" collapsed="false">
      <c r="A21" s="78"/>
      <c r="B21" s="72" t="s">
        <v>78</v>
      </c>
      <c r="C21" s="79" t="n">
        <f aca="false">SUM(C17:C20)</f>
        <v>0</v>
      </c>
      <c r="D21" s="74" t="n">
        <f aca="false">SUM(D17:D20)</f>
        <v>557.5506</v>
      </c>
      <c r="E21" s="59"/>
      <c r="H21" s="196" t="n">
        <f aca="false">H19-H20</f>
        <v>362.21</v>
      </c>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423.898</v>
      </c>
      <c r="E25" s="59" t="s">
        <v>82</v>
      </c>
    </row>
    <row r="26" customFormat="false" ht="14.25" hidden="false" customHeight="false" outlineLevel="0" collapsed="false">
      <c r="A26" s="75" t="s">
        <v>63</v>
      </c>
      <c r="B26" s="59" t="s">
        <v>83</v>
      </c>
      <c r="C26" s="76" t="n">
        <v>0.08</v>
      </c>
      <c r="D26" s="61" t="n">
        <f aca="false">D$13*C26</f>
        <v>169.5592</v>
      </c>
      <c r="E26" s="59" t="s">
        <v>84</v>
      </c>
    </row>
    <row r="27" customFormat="false" ht="14.25" hidden="false" customHeight="false" outlineLevel="0" collapsed="false">
      <c r="A27" s="75" t="s">
        <v>74</v>
      </c>
      <c r="B27" s="59" t="s">
        <v>85</v>
      </c>
      <c r="C27" s="76" t="n">
        <v>0.025</v>
      </c>
      <c r="D27" s="61" t="n">
        <f aca="false">D$13*C27</f>
        <v>52.98725</v>
      </c>
      <c r="E27" s="59" t="s">
        <v>86</v>
      </c>
    </row>
    <row r="28" customFormat="false" ht="14.25" hidden="false" customHeight="false" outlineLevel="0" collapsed="false">
      <c r="A28" s="75" t="s">
        <v>76</v>
      </c>
      <c r="B28" s="59" t="s">
        <v>87</v>
      </c>
      <c r="C28" s="76" t="n">
        <v>0.01</v>
      </c>
      <c r="D28" s="61" t="n">
        <f aca="false">D$13*C28</f>
        <v>21.1949</v>
      </c>
      <c r="E28" s="59" t="s">
        <v>88</v>
      </c>
    </row>
    <row r="29" customFormat="false" ht="13.8" hidden="false" customHeight="false" outlineLevel="0" collapsed="false">
      <c r="A29" s="75" t="s">
        <v>89</v>
      </c>
      <c r="B29" s="59" t="s">
        <v>90</v>
      </c>
      <c r="C29" s="76" t="n">
        <v>0.025</v>
      </c>
      <c r="D29" s="61" t="n">
        <f aca="false">D$13*C29</f>
        <v>52.98725</v>
      </c>
      <c r="E29" s="59" t="s">
        <v>91</v>
      </c>
    </row>
    <row r="30" customFormat="false" ht="14.25" hidden="false" customHeight="false" outlineLevel="0" collapsed="false">
      <c r="A30" s="75" t="s">
        <v>92</v>
      </c>
      <c r="B30" s="59" t="s">
        <v>93</v>
      </c>
      <c r="C30" s="76" t="n">
        <v>0.002</v>
      </c>
      <c r="D30" s="61" t="n">
        <f aca="false">D$13*C30</f>
        <v>4.23898</v>
      </c>
      <c r="E30" s="59" t="s">
        <v>94</v>
      </c>
    </row>
    <row r="31" customFormat="false" ht="14.25" hidden="false" customHeight="false" outlineLevel="0" collapsed="false">
      <c r="A31" s="75" t="s">
        <v>95</v>
      </c>
      <c r="B31" s="59" t="s">
        <v>96</v>
      </c>
      <c r="C31" s="76" t="n">
        <v>0.006</v>
      </c>
      <c r="D31" s="61" t="n">
        <f aca="false">D$13*C31</f>
        <v>12.71694</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75"/>
      <c r="B33" s="72" t="s">
        <v>101</v>
      </c>
      <c r="C33" s="73" t="n">
        <f aca="false">SUM(C25:C32)</f>
        <v>0.348</v>
      </c>
      <c r="D33" s="74" t="n">
        <f aca="false">SUM(D25:D32)</f>
        <v>737.58252</v>
      </c>
      <c r="E33" s="59"/>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176.553517</v>
      </c>
      <c r="E37" s="59" t="s">
        <v>104</v>
      </c>
    </row>
    <row r="38" customFormat="false" ht="14.25" hidden="false" customHeight="false" outlineLevel="0" collapsed="false">
      <c r="A38" s="75" t="s">
        <v>63</v>
      </c>
      <c r="B38" s="87" t="s">
        <v>105</v>
      </c>
      <c r="C38" s="88" t="n">
        <v>0.0833</v>
      </c>
      <c r="D38" s="206" t="n">
        <f aca="false">D$13*C38</f>
        <v>176.553517</v>
      </c>
      <c r="E38" s="89" t="s">
        <v>106</v>
      </c>
    </row>
    <row r="39" customFormat="false" ht="14.25" hidden="false" customHeight="false" outlineLevel="0" collapsed="false">
      <c r="A39" s="75" t="s">
        <v>74</v>
      </c>
      <c r="B39" s="59" t="s">
        <v>107</v>
      </c>
      <c r="C39" s="76" t="n">
        <v>0.0278</v>
      </c>
      <c r="D39" s="61" t="n">
        <f aca="false">D$13*C39</f>
        <v>58.921822</v>
      </c>
      <c r="E39" s="59" t="s">
        <v>108</v>
      </c>
    </row>
    <row r="40" customFormat="false" ht="14.25" hidden="false" customHeight="false" outlineLevel="0" collapsed="false">
      <c r="A40" s="90"/>
      <c r="B40" s="91" t="s">
        <v>109</v>
      </c>
      <c r="C40" s="92" t="n">
        <f aca="false">SUM(C37:C39)</f>
        <v>0.1944</v>
      </c>
      <c r="D40" s="93" t="n">
        <f aca="false">SUM(D37:D39)</f>
        <v>412.028856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143.386041888</v>
      </c>
      <c r="E42" s="101" t="s">
        <v>112</v>
      </c>
    </row>
    <row r="43" customFormat="false" ht="14.25" hidden="false" customHeight="false" outlineLevel="0" collapsed="false">
      <c r="A43" s="78"/>
      <c r="B43" s="221" t="s">
        <v>113</v>
      </c>
      <c r="C43" s="222" t="n">
        <f aca="false">SUM(C40:C42)</f>
        <v>0.2620512</v>
      </c>
      <c r="D43" s="223" t="n">
        <f aca="false">SUM(D40:D42)</f>
        <v>555.414897888</v>
      </c>
      <c r="E43" s="59"/>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8.82767585</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0.706214068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41.2123055555556</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14.3418823333333</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65.0880778068889</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80" t="str">
        <f aca="false">MOTORISTA!A76</f>
        <v>A</v>
      </c>
      <c r="B75" s="81" t="str">
        <f aca="false">MOTORISTA!B76</f>
        <v>AUSÊNCIA POR DOENÇA</v>
      </c>
      <c r="C75" s="122" t="n">
        <f aca="false">(5/30)/12</f>
        <v>0.0138888888888889</v>
      </c>
      <c r="D75" s="83" t="n">
        <f aca="false">D8*C75</f>
        <v>29.4373611111111</v>
      </c>
      <c r="E75" s="81" t="str">
        <f aca="false">MOTORISTA!E75</f>
        <v>Leis 8.036/90 e 9.491/97</v>
      </c>
    </row>
    <row r="76" customFormat="false" ht="14.25" hidden="false" customHeight="false" outlineLevel="0" collapsed="false">
      <c r="A76" s="129"/>
      <c r="B76" s="117"/>
      <c r="C76" s="151"/>
      <c r="D76" s="119"/>
      <c r="E76" s="117" t="s">
        <v>143</v>
      </c>
    </row>
    <row r="77" customFormat="false" ht="14.25" hidden="false" customHeight="false" outlineLevel="0" collapsed="false">
      <c r="A77" s="139" t="s">
        <v>63</v>
      </c>
      <c r="B77" s="121" t="s">
        <v>144</v>
      </c>
      <c r="C77" s="145" t="n">
        <v>0</v>
      </c>
      <c r="D77" s="123" t="n">
        <f aca="false">D$13*C77</f>
        <v>0</v>
      </c>
      <c r="E77" s="121" t="s">
        <v>145</v>
      </c>
    </row>
    <row r="78" customFormat="false" ht="14.25" hidden="false" customHeight="false" outlineLevel="0" collapsed="false">
      <c r="A78" s="97"/>
      <c r="B78" s="98"/>
      <c r="C78" s="152"/>
      <c r="D78" s="100"/>
      <c r="E78" s="98" t="s">
        <v>146</v>
      </c>
    </row>
    <row r="79" customFormat="false" ht="14.25" hidden="false" customHeight="false" outlineLevel="0" collapsed="false">
      <c r="A79" s="120"/>
      <c r="B79" s="121"/>
      <c r="C79" s="143"/>
      <c r="D79" s="123"/>
      <c r="E79" s="153" t="s">
        <v>147</v>
      </c>
    </row>
    <row r="80" customFormat="false" ht="14.25" hidden="false" customHeight="false" outlineLevel="0" collapsed="false">
      <c r="A80" s="120" t="s">
        <v>74</v>
      </c>
      <c r="B80" s="121" t="s">
        <v>148</v>
      </c>
      <c r="C80" s="143" t="n">
        <f aca="false">(3/30)/12</f>
        <v>0.00833333333333333</v>
      </c>
      <c r="D80" s="123" t="n">
        <f aca="false">D$13*C80</f>
        <v>17.6624166666667</v>
      </c>
      <c r="E80" s="138" t="s">
        <v>149</v>
      </c>
    </row>
    <row r="81" customFormat="false" ht="14.25" hidden="false" customHeight="false" outlineLevel="0" collapsed="false">
      <c r="A81" s="124"/>
      <c r="B81" s="121"/>
      <c r="C81" s="144"/>
      <c r="D81" s="100"/>
      <c r="E81" s="138" t="s">
        <v>150</v>
      </c>
    </row>
    <row r="82" customFormat="false" ht="14.25" hidden="false" customHeight="false" outlineLevel="0" collapsed="false">
      <c r="A82" s="139" t="s">
        <v>76</v>
      </c>
      <c r="B82" s="117" t="s">
        <v>151</v>
      </c>
      <c r="C82" s="145" t="n">
        <f aca="false">(15/30)/12*0.1</f>
        <v>0.00416666666666667</v>
      </c>
      <c r="D82" s="123" t="n">
        <f aca="false">D$13*C82</f>
        <v>8.83120833333333</v>
      </c>
      <c r="E82" s="117" t="s">
        <v>152</v>
      </c>
    </row>
    <row r="83" customFormat="false" ht="14.25" hidden="false" customHeight="false" outlineLevel="0" collapsed="false">
      <c r="A83" s="139"/>
      <c r="B83" s="98"/>
      <c r="C83" s="145"/>
      <c r="D83" s="146"/>
      <c r="E83" s="98" t="s">
        <v>153</v>
      </c>
    </row>
    <row r="84" customFormat="false" ht="14.25" hidden="false" customHeight="false" outlineLevel="0" collapsed="false">
      <c r="A84" s="147"/>
      <c r="B84" s="84" t="s">
        <v>154</v>
      </c>
      <c r="C84" s="85" t="n">
        <f aca="false">SUM(C75:C83)</f>
        <v>0.0263888888888889</v>
      </c>
      <c r="D84" s="86" t="n">
        <f aca="false">SUM(D75:D83)</f>
        <v>55.9309861111111</v>
      </c>
      <c r="E84" s="81"/>
    </row>
    <row r="85" customFormat="false" ht="14.25" hidden="false" customHeight="false" outlineLevel="0" collapsed="false">
      <c r="A85" s="80" t="s">
        <v>89</v>
      </c>
      <c r="B85" s="81" t="s">
        <v>155</v>
      </c>
      <c r="C85" s="118" t="n">
        <f aca="false">C84*C33</f>
        <v>0.00918333333333333</v>
      </c>
      <c r="D85" s="123" t="n">
        <f aca="false">D$13*C85</f>
        <v>19.4639831666667</v>
      </c>
      <c r="E85" s="117" t="s">
        <v>156</v>
      </c>
    </row>
    <row r="86" customFormat="false" ht="14.25" hidden="false" customHeight="false" outlineLevel="0" collapsed="false">
      <c r="A86" s="154"/>
      <c r="B86" s="155" t="s">
        <v>157</v>
      </c>
      <c r="C86" s="154"/>
      <c r="D86" s="156" t="n">
        <f aca="false">SUM(D84:D85)</f>
        <v>75.3949692777778</v>
      </c>
      <c r="E86" s="98" t="s">
        <v>158</v>
      </c>
    </row>
    <row r="87" customFormat="false" ht="14.25" hidden="false" customHeight="false" outlineLevel="0" collapsed="false">
      <c r="A87" s="161"/>
      <c r="B87" s="162"/>
      <c r="C87" s="161"/>
      <c r="D87" s="164"/>
      <c r="E87" s="153"/>
    </row>
    <row r="88" customFormat="false" ht="14.25" hidden="false" customHeight="false" outlineLevel="0" collapsed="false">
      <c r="A88" s="80"/>
      <c r="B88" s="84" t="s">
        <v>159</v>
      </c>
      <c r="C88" s="85"/>
      <c r="D88" s="86" t="n">
        <f aca="false">D86+D71+D53+D43+D33+D21+D13</f>
        <v>4110.52106497267</v>
      </c>
      <c r="E88" s="81"/>
    </row>
    <row r="89" customFormat="false" ht="14.25" hidden="false" customHeight="false" outlineLevel="0" collapsed="false">
      <c r="A89" s="161"/>
      <c r="B89" s="162"/>
      <c r="C89" s="163"/>
      <c r="D89" s="164"/>
      <c r="E89" s="153"/>
    </row>
    <row r="90" customFormat="false" ht="15" hidden="false" customHeight="false" outlineLevel="0" collapsed="false">
      <c r="A90" s="161"/>
      <c r="B90" s="84" t="s">
        <v>160</v>
      </c>
      <c r="C90" s="85"/>
      <c r="D90" s="165" t="s">
        <v>161</v>
      </c>
      <c r="E90" s="166" t="n">
        <f aca="false">D88*D90</f>
        <v>4110.52106497267</v>
      </c>
    </row>
    <row r="91" customFormat="false" ht="14.25" hidden="false" customHeight="false" outlineLevel="0" collapsed="false">
      <c r="A91" s="199"/>
      <c r="B91" s="219"/>
      <c r="C91" s="199"/>
      <c r="D91" s="220"/>
      <c r="E91" s="219"/>
    </row>
    <row r="92" customFormat="false" ht="14.25" hidden="false" customHeight="false" outlineLevel="0" collapsed="false">
      <c r="A92" s="107"/>
      <c r="B92" s="108" t="s">
        <v>162</v>
      </c>
      <c r="C92" s="109"/>
      <c r="D92" s="110"/>
      <c r="E92" s="111"/>
    </row>
    <row r="93" customFormat="false" ht="14.25" hidden="false" customHeight="false" outlineLevel="0" collapsed="false">
      <c r="A93" s="167"/>
      <c r="B93" s="136"/>
      <c r="C93" s="168" t="s">
        <v>69</v>
      </c>
      <c r="D93" s="169" t="s">
        <v>57</v>
      </c>
      <c r="E93" s="149" t="s">
        <v>58</v>
      </c>
    </row>
    <row r="94" customFormat="false" ht="14.25" hidden="false" customHeight="false" outlineLevel="0" collapsed="false">
      <c r="A94" s="124" t="s">
        <v>60</v>
      </c>
      <c r="B94" s="98" t="s">
        <v>163</v>
      </c>
      <c r="C94" s="99" t="n">
        <v>0.13</v>
      </c>
      <c r="D94" s="100" t="n">
        <f aca="false">E90*C94</f>
        <v>534.367738446447</v>
      </c>
      <c r="E94" s="170" t="s">
        <v>164</v>
      </c>
    </row>
    <row r="95" customFormat="false" ht="14.25" hidden="false" customHeight="false" outlineLevel="0" collapsed="false">
      <c r="A95" s="80" t="s">
        <v>63</v>
      </c>
      <c r="B95" s="98" t="s">
        <v>165</v>
      </c>
      <c r="C95" s="99" t="n">
        <v>0.1</v>
      </c>
      <c r="D95" s="83" t="n">
        <f aca="false">(E90+D94)*C95</f>
        <v>464.488880341911</v>
      </c>
      <c r="E95" s="170" t="s">
        <v>166</v>
      </c>
    </row>
    <row r="96" customFormat="false" ht="14.25" hidden="false" customHeight="false" outlineLevel="0" collapsed="false">
      <c r="A96" s="116"/>
      <c r="B96" s="113" t="s">
        <v>167</v>
      </c>
      <c r="C96" s="122"/>
      <c r="D96" s="115" t="n">
        <f aca="false">SUM(D94:D95)</f>
        <v>998.856618788358</v>
      </c>
      <c r="E96" s="171"/>
    </row>
    <row r="97" customFormat="false" ht="14.25" hidden="false" customHeight="false" outlineLevel="0" collapsed="false">
      <c r="A97" s="102" t="s">
        <v>168</v>
      </c>
      <c r="B97" s="172" t="s">
        <v>169</v>
      </c>
      <c r="C97" s="173"/>
      <c r="D97" s="174"/>
      <c r="E97" s="175"/>
    </row>
    <row r="98" customFormat="false" ht="14.25" hidden="false" customHeight="false" outlineLevel="0" collapsed="false">
      <c r="A98" s="161"/>
      <c r="B98" s="162"/>
      <c r="C98" s="176"/>
      <c r="D98" s="164"/>
      <c r="E98" s="177"/>
    </row>
    <row r="99" customFormat="false" ht="14.25" hidden="false" customHeight="false" outlineLevel="0" collapsed="false">
      <c r="A99" s="178"/>
      <c r="B99" s="179" t="s">
        <v>170</v>
      </c>
      <c r="C99" s="180"/>
      <c r="D99" s="169" t="n">
        <f aca="false">(E90+D96)/(1-6.65%)</f>
        <v>5473.35584762831</v>
      </c>
      <c r="E99" s="181"/>
    </row>
    <row r="100" customFormat="false" ht="14.25" hidden="false" customHeight="false" outlineLevel="0" collapsed="false">
      <c r="A100" s="199"/>
      <c r="B100" s="219"/>
      <c r="C100" s="224"/>
      <c r="D100" s="220"/>
      <c r="E100" s="225"/>
    </row>
    <row r="101" customFormat="false" ht="14.25" hidden="false" customHeight="false" outlineLevel="0" collapsed="false">
      <c r="A101" s="107"/>
      <c r="B101" s="108" t="s">
        <v>171</v>
      </c>
      <c r="C101" s="183"/>
      <c r="D101" s="184"/>
      <c r="E101" s="185"/>
    </row>
    <row r="102" customFormat="false" ht="14.25" hidden="false" customHeight="false" outlineLevel="0" collapsed="false">
      <c r="A102" s="167"/>
      <c r="B102" s="136"/>
      <c r="C102" s="168" t="s">
        <v>69</v>
      </c>
      <c r="D102" s="135" t="s">
        <v>57</v>
      </c>
      <c r="E102" s="149" t="s">
        <v>58</v>
      </c>
    </row>
    <row r="103" customFormat="false" ht="14.25" hidden="false" customHeight="false" outlineLevel="0" collapsed="false">
      <c r="A103" s="124" t="s">
        <v>74</v>
      </c>
      <c r="B103" s="98" t="s">
        <v>172</v>
      </c>
      <c r="C103" s="99"/>
      <c r="D103" s="83"/>
      <c r="E103" s="186" t="s">
        <v>173</v>
      </c>
    </row>
    <row r="104" customFormat="false" ht="13.8" hidden="false" customHeight="false" outlineLevel="0" collapsed="false">
      <c r="A104" s="80"/>
      <c r="B104" s="81" t="s">
        <v>174</v>
      </c>
      <c r="C104" s="82" t="n">
        <v>0.0165</v>
      </c>
      <c r="D104" s="83" t="n">
        <f aca="false">$D$99*C104</f>
        <v>90.3103714858671</v>
      </c>
      <c r="E104" s="187" t="s">
        <v>175</v>
      </c>
    </row>
    <row r="105" customFormat="false" ht="13.8" hidden="false" customHeight="false" outlineLevel="0" collapsed="false">
      <c r="A105" s="80"/>
      <c r="B105" s="81" t="s">
        <v>176</v>
      </c>
      <c r="C105" s="82" t="n">
        <v>0.076</v>
      </c>
      <c r="D105" s="83" t="n">
        <f aca="false">$D$99*C105</f>
        <v>415.975044419751</v>
      </c>
      <c r="E105" s="187" t="s">
        <v>175</v>
      </c>
    </row>
    <row r="106" customFormat="false" ht="13.8" hidden="false" customHeight="false" outlineLevel="0" collapsed="false">
      <c r="A106" s="188"/>
      <c r="B106" s="189" t="s">
        <v>177</v>
      </c>
      <c r="C106" s="190" t="n">
        <v>0.03</v>
      </c>
      <c r="D106" s="191" t="n">
        <f aca="false">$D$99*C106</f>
        <v>164.200675428849</v>
      </c>
      <c r="E106" s="192" t="s">
        <v>178</v>
      </c>
    </row>
    <row r="107" customFormat="false" ht="14.25" hidden="false" customHeight="false" outlineLevel="0" collapsed="false">
      <c r="A107" s="80"/>
      <c r="B107" s="81"/>
      <c r="C107" s="82"/>
      <c r="D107" s="83"/>
      <c r="E107" s="121"/>
    </row>
    <row r="108" customFormat="false" ht="14.25" hidden="false" customHeight="false" outlineLevel="0" collapsed="false">
      <c r="A108" s="147"/>
      <c r="B108" s="84" t="s">
        <v>154</v>
      </c>
      <c r="C108" s="85" t="n">
        <f aca="false">SUM(C104:C107)</f>
        <v>0.1225</v>
      </c>
      <c r="D108" s="86" t="n">
        <f aca="false">SUM(D104:D107)</f>
        <v>670.486091334468</v>
      </c>
      <c r="E108" s="98"/>
    </row>
    <row r="109" customFormat="false" ht="14.25" hidden="false" customHeight="false" outlineLevel="0" collapsed="false">
      <c r="A109" s="80"/>
      <c r="B109" s="81"/>
      <c r="C109" s="118"/>
      <c r="D109" s="123"/>
      <c r="E109" s="81"/>
    </row>
    <row r="110" customFormat="false" ht="14.25" hidden="false" customHeight="false" outlineLevel="0" collapsed="false">
      <c r="A110" s="80"/>
      <c r="B110" s="84" t="s">
        <v>179</v>
      </c>
      <c r="C110" s="80"/>
      <c r="D110" s="86" t="n">
        <f aca="false">D108+D99</f>
        <v>6143.84193896277</v>
      </c>
      <c r="E110" s="81"/>
    </row>
    <row r="111" customFormat="false" ht="14.25" hidden="false" customHeight="false" outlineLevel="0" collapsed="false">
      <c r="A111" s="80"/>
      <c r="B111" s="84"/>
      <c r="C111" s="80"/>
      <c r="D111" s="86"/>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t="s">
        <v>180</v>
      </c>
      <c r="C113" s="80" t="n">
        <v>12</v>
      </c>
      <c r="D113" s="86" t="n">
        <f aca="false">D110*C113</f>
        <v>73726.1032675533</v>
      </c>
      <c r="E113" s="81"/>
    </row>
    <row r="114" customFormat="false" ht="14.25" hidden="false" customHeight="false" outlineLevel="0" collapsed="false">
      <c r="A114" s="188"/>
      <c r="B114" s="226"/>
      <c r="C114" s="188"/>
      <c r="D114" s="227"/>
      <c r="E114" s="189"/>
    </row>
    <row r="115" customFormat="false" ht="32.95" hidden="false" customHeight="true" outlineLevel="0" collapsed="false">
      <c r="A115" s="188"/>
      <c r="B115" s="193" t="s">
        <v>181</v>
      </c>
      <c r="C115" s="193"/>
      <c r="D115" s="193"/>
      <c r="E115" s="193"/>
    </row>
    <row r="116" customFormat="false" ht="13.8" hidden="false" customHeight="false" outlineLevel="0" collapsed="false">
      <c r="A116" s="196"/>
      <c r="B116" s="31"/>
      <c r="C116" s="31"/>
      <c r="D116" s="31"/>
      <c r="E116" s="31"/>
      <c r="AMF116" s="196"/>
      <c r="AMG116" s="196"/>
    </row>
    <row r="117" customFormat="false" ht="36.1" hidden="false" customHeight="false" outlineLevel="0" collapsed="false">
      <c r="A117" s="196"/>
      <c r="B117" s="194" t="s">
        <v>182</v>
      </c>
      <c r="C117" s="194"/>
      <c r="D117" s="194"/>
      <c r="E117" s="194"/>
      <c r="AMF117" s="196"/>
      <c r="AMG117" s="196"/>
    </row>
    <row r="118" s="196" customFormat="true" ht="14.25" hidden="false" customHeight="false" outlineLevel="0" collapsed="false">
      <c r="AMH118" s="1"/>
      <c r="AMI118" s="1"/>
      <c r="AMJ118" s="1"/>
    </row>
    <row r="119" s="196" customFormat="true" ht="14.25" hidden="false" customHeight="false" outlineLevel="0" collapsed="false">
      <c r="AMH119" s="1"/>
      <c r="AMI119" s="1"/>
      <c r="AMJ119" s="1"/>
    </row>
    <row r="120" s="196" customFormat="true" ht="14.25" hidden="false" customHeight="false" outlineLevel="0" collapsed="false">
      <c r="AMH120" s="1"/>
      <c r="AMI120" s="1"/>
      <c r="AMJ120" s="1"/>
    </row>
    <row r="121" s="196" customFormat="true" ht="14.25" hidden="false" customHeight="false" outlineLevel="0" collapsed="false">
      <c r="AMH121" s="1"/>
      <c r="AMI121" s="1"/>
      <c r="AMJ121" s="1"/>
    </row>
    <row r="122" s="196" customFormat="true" ht="14.25" hidden="false" customHeight="false" outlineLevel="0" collapsed="false">
      <c r="AMH122" s="1"/>
      <c r="AMI122" s="1"/>
      <c r="AMJ122" s="1"/>
    </row>
    <row r="123" s="196" customFormat="true" ht="14.25" hidden="false" customHeight="false" outlineLevel="0" collapsed="false">
      <c r="AMH123" s="1"/>
      <c r="AMI123" s="1"/>
      <c r="AMJ123" s="1"/>
    </row>
    <row r="124" s="196" customFormat="true" ht="14.25" hidden="false" customHeight="false" outlineLevel="0" collapsed="false">
      <c r="AMH124" s="1"/>
      <c r="AMI124" s="1"/>
      <c r="AMJ124" s="1"/>
    </row>
    <row r="125" s="196" customFormat="true" ht="14.25" hidden="false" customHeight="false" outlineLevel="0" collapsed="false">
      <c r="AMH125" s="1"/>
      <c r="AMI125" s="1"/>
      <c r="AMJ125" s="1"/>
    </row>
    <row r="126" s="196" customFormat="true" ht="14.25" hidden="false" customHeight="false" outlineLevel="0" collapsed="false">
      <c r="AMH126" s="1"/>
      <c r="AMI126" s="1"/>
      <c r="AMJ126" s="1"/>
    </row>
    <row r="127" s="196" customFormat="true" ht="14.25" hidden="false" customHeight="false" outlineLevel="0" collapsed="false">
      <c r="AMH127" s="1"/>
      <c r="AMI127" s="1"/>
      <c r="AMJ127" s="1"/>
    </row>
    <row r="128" s="196" customFormat="true" ht="14.25" hidden="false" customHeight="false" outlineLevel="0" collapsed="false">
      <c r="AMH128" s="1"/>
      <c r="AMI128" s="1"/>
      <c r="AMJ128" s="1"/>
    </row>
    <row r="129" s="196" customFormat="true" ht="14.25" hidden="false" customHeight="false" outlineLevel="0" collapsed="false">
      <c r="AMH129" s="1"/>
      <c r="AMI129" s="1"/>
      <c r="AMJ129" s="1"/>
    </row>
    <row r="130" s="196" customFormat="true" ht="14.25" hidden="false" customHeight="false" outlineLevel="0" collapsed="false">
      <c r="AMH130" s="1"/>
      <c r="AMI130" s="1"/>
      <c r="AMJ130" s="1"/>
    </row>
    <row r="131" s="196" customFormat="true" ht="14.25" hidden="false" customHeight="false" outlineLevel="0" collapsed="false">
      <c r="AMH131" s="1"/>
      <c r="AMI131" s="1"/>
      <c r="AMJ131" s="1"/>
    </row>
    <row r="132" s="196" customFormat="true" ht="14.25" hidden="false" customHeight="false" outlineLevel="0" collapsed="false">
      <c r="AMH132" s="1"/>
      <c r="AMI132" s="1"/>
      <c r="AMJ132" s="1"/>
    </row>
    <row r="133" s="196" customFormat="true" ht="14.25" hidden="false" customHeight="false" outlineLevel="0" collapsed="false">
      <c r="AMH133" s="1"/>
      <c r="AMI133" s="1"/>
      <c r="AMJ133" s="1"/>
    </row>
    <row r="134" s="196" customFormat="true" ht="14.25" hidden="false" customHeight="false" outlineLevel="0" collapsed="false">
      <c r="AMH134" s="1"/>
      <c r="AMI134" s="1"/>
      <c r="AMJ134" s="1"/>
    </row>
    <row r="135" s="196" customFormat="true" ht="14.25" hidden="false" customHeight="false" outlineLevel="0" collapsed="false">
      <c r="AMH135" s="1"/>
      <c r="AMI135" s="1"/>
      <c r="AMJ135" s="1"/>
    </row>
    <row r="136" s="196" customFormat="true" ht="14.25" hidden="false" customHeight="false" outlineLevel="0" collapsed="false">
      <c r="AMH136" s="1"/>
      <c r="AMI136" s="1"/>
      <c r="AMJ136" s="1"/>
    </row>
    <row r="137" s="196" customFormat="true" ht="14.25" hidden="false" customHeight="false" outlineLevel="0" collapsed="false">
      <c r="AMH137" s="1"/>
      <c r="AMI137" s="1"/>
      <c r="AMJ137" s="1"/>
    </row>
    <row r="138" s="196" customFormat="true" ht="14.25" hidden="false" customHeight="false" outlineLevel="0" collapsed="false">
      <c r="AMH138" s="1"/>
      <c r="AMI138" s="1"/>
      <c r="AMJ138" s="1"/>
    </row>
    <row r="139" s="196" customFormat="true" ht="14.25" hidden="false" customHeight="false" outlineLevel="0" collapsed="false">
      <c r="AMH139" s="1"/>
      <c r="AMI139" s="1"/>
      <c r="AMJ139" s="1"/>
    </row>
    <row r="140" s="196" customFormat="true" ht="14.25" hidden="false" customHeight="false" outlineLevel="0" collapsed="false">
      <c r="AMH140" s="1"/>
      <c r="AMI140" s="1"/>
      <c r="AMJ140" s="1"/>
    </row>
    <row r="141" s="196" customFormat="true" ht="14.25" hidden="false" customHeight="false" outlineLevel="0" collapsed="false">
      <c r="AMH141" s="1"/>
      <c r="AMI141" s="1"/>
      <c r="AMJ141" s="1"/>
    </row>
    <row r="142" s="196" customFormat="true" ht="14.25" hidden="false" customHeight="false" outlineLevel="0" collapsed="false">
      <c r="AMH142" s="1"/>
      <c r="AMI142" s="1"/>
      <c r="AMJ142" s="1"/>
    </row>
    <row r="143" s="196" customFormat="true" ht="14.25" hidden="false" customHeight="false" outlineLevel="0" collapsed="false">
      <c r="AMH143" s="1"/>
      <c r="AMI143" s="1"/>
      <c r="AMJ143" s="1"/>
    </row>
    <row r="144" s="196" customFormat="true" ht="14.25" hidden="false" customHeight="false" outlineLevel="0" collapsed="false">
      <c r="AMH144" s="1"/>
      <c r="AMI144" s="1"/>
      <c r="AMJ144" s="1"/>
    </row>
    <row r="145" s="196" customFormat="true" ht="14.25" hidden="false" customHeight="false" outlineLevel="0" collapsed="false">
      <c r="AMH145" s="1"/>
      <c r="AMI145" s="1"/>
      <c r="AMJ145" s="1"/>
    </row>
    <row r="146" s="196" customFormat="true" ht="14.25" hidden="false" customHeight="false" outlineLevel="0" collapsed="false">
      <c r="AMH146" s="1"/>
      <c r="AMI146" s="1"/>
      <c r="AMJ146" s="1"/>
    </row>
    <row r="147" s="196" customFormat="true" ht="14.25" hidden="false" customHeight="false" outlineLevel="0" collapsed="false">
      <c r="AMH147" s="1"/>
      <c r="AMI147" s="1"/>
      <c r="AMJ147" s="1"/>
    </row>
    <row r="148" s="196" customFormat="true" ht="14.25" hidden="false" customHeight="false" outlineLevel="0" collapsed="false">
      <c r="AMH148" s="1"/>
      <c r="AMI148" s="1"/>
      <c r="AMJ148" s="1"/>
    </row>
    <row r="149" s="196" customFormat="true" ht="14.25" hidden="false" customHeight="false" outlineLevel="0" collapsed="false">
      <c r="AMH149" s="1"/>
      <c r="AMI149" s="1"/>
      <c r="AMJ149" s="1"/>
    </row>
    <row r="150" s="196" customFormat="true" ht="14.25" hidden="false" customHeight="false" outlineLevel="0" collapsed="false">
      <c r="AMH150" s="1"/>
      <c r="AMI150" s="1"/>
      <c r="AMJ150" s="1"/>
    </row>
    <row r="151" s="196" customFormat="true" ht="14.25" hidden="false" customHeight="false" outlineLevel="0" collapsed="false">
      <c r="AMH151" s="1"/>
      <c r="AMI151" s="1"/>
      <c r="AMJ151" s="1"/>
    </row>
    <row r="152" s="196" customFormat="true" ht="14.25" hidden="false" customHeight="false" outlineLevel="0" collapsed="false">
      <c r="AMH152" s="1"/>
      <c r="AMI152" s="1"/>
      <c r="AMJ152" s="1"/>
    </row>
    <row r="153" s="196" customFormat="true" ht="14.25" hidden="false" customHeight="false" outlineLevel="0" collapsed="false">
      <c r="AMH153" s="1"/>
      <c r="AMI153" s="1"/>
      <c r="AMJ153" s="1"/>
    </row>
    <row r="154" s="196" customFormat="true" ht="14.25" hidden="false" customHeight="false" outlineLevel="0" collapsed="false">
      <c r="AMH154" s="1"/>
      <c r="AMI154" s="1"/>
      <c r="AMJ154" s="1"/>
    </row>
    <row r="155" s="196" customFormat="true" ht="14.25" hidden="false" customHeight="false" outlineLevel="0" collapsed="false">
      <c r="AMH155" s="1"/>
      <c r="AMI155" s="1"/>
      <c r="AMJ155" s="1"/>
    </row>
    <row r="156" s="196" customFormat="true" ht="14.25" hidden="false" customHeight="false" outlineLevel="0" collapsed="false">
      <c r="AMH156" s="1"/>
      <c r="AMI156" s="1"/>
      <c r="AMJ156" s="1"/>
    </row>
    <row r="157" s="196" customFormat="true" ht="14.25" hidden="false" customHeight="false" outlineLevel="0" collapsed="false">
      <c r="AMH157" s="1"/>
      <c r="AMI157" s="1"/>
      <c r="AMJ157" s="1"/>
    </row>
    <row r="158" s="196" customFormat="true" ht="14.25" hidden="false" customHeight="false" outlineLevel="0" collapsed="false">
      <c r="AMH158" s="1"/>
      <c r="AMI158" s="1"/>
      <c r="AMJ158" s="1"/>
    </row>
    <row r="159" s="196" customFormat="true" ht="14.25" hidden="false" customHeight="false" outlineLevel="0" collapsed="false">
      <c r="AMH159" s="1"/>
      <c r="AMI159" s="1"/>
      <c r="AMJ159" s="1"/>
    </row>
    <row r="160" s="196" customFormat="true" ht="14.25" hidden="false" customHeight="false" outlineLevel="0" collapsed="false">
      <c r="AMH160" s="1"/>
      <c r="AMI160" s="1"/>
      <c r="AMJ160" s="1"/>
    </row>
    <row r="161" s="196" customFormat="true" ht="14.25" hidden="false" customHeight="false" outlineLevel="0" collapsed="false">
      <c r="AMH161" s="1"/>
      <c r="AMI161" s="1"/>
      <c r="AMJ161" s="1"/>
    </row>
    <row r="162" s="196" customFormat="true" ht="14.25" hidden="false" customHeight="false" outlineLevel="0" collapsed="false">
      <c r="AMH162" s="1"/>
      <c r="AMI162" s="1"/>
      <c r="AMJ162" s="1"/>
    </row>
    <row r="163" s="196" customFormat="true" ht="14.25" hidden="false" customHeight="false" outlineLevel="0" collapsed="false">
      <c r="AMH163" s="1"/>
      <c r="AMI163" s="1"/>
      <c r="AMJ163" s="1"/>
    </row>
    <row r="164" s="196" customFormat="true" ht="14.25" hidden="false" customHeight="false" outlineLevel="0" collapsed="false">
      <c r="AMH164" s="1"/>
      <c r="AMI164" s="1"/>
      <c r="AMJ164" s="1"/>
    </row>
    <row r="165" s="196" customFormat="true" ht="14.25" hidden="false" customHeight="false" outlineLevel="0" collapsed="false">
      <c r="AMH165" s="1"/>
      <c r="AMI165" s="1"/>
      <c r="AMJ165" s="1"/>
    </row>
    <row r="166" s="196" customFormat="true" ht="14.25" hidden="false" customHeight="false" outlineLevel="0" collapsed="false">
      <c r="AMH166" s="1"/>
      <c r="AMI166" s="1"/>
      <c r="AMJ166" s="1"/>
    </row>
    <row r="167" s="196" customFormat="true" ht="14.25" hidden="false" customHeight="false" outlineLevel="0" collapsed="false">
      <c r="AMH167" s="1"/>
      <c r="AMI167" s="1"/>
      <c r="AMJ167" s="1"/>
    </row>
    <row r="168" s="196" customFormat="true" ht="14.25" hidden="false" customHeight="false" outlineLevel="0" collapsed="false">
      <c r="AMH168" s="1"/>
      <c r="AMI168" s="1"/>
      <c r="AMJ168" s="1"/>
    </row>
    <row r="169" s="196" customFormat="true" ht="14.25" hidden="false" customHeight="false" outlineLevel="0" collapsed="false">
      <c r="AMH169" s="1"/>
      <c r="AMI169" s="1"/>
      <c r="AMJ169" s="1"/>
    </row>
    <row r="170" s="196" customFormat="true" ht="14.25" hidden="false" customHeight="false" outlineLevel="0" collapsed="false">
      <c r="AMH170" s="1"/>
      <c r="AMI170" s="1"/>
      <c r="AMJ170" s="1"/>
    </row>
    <row r="171" s="196" customFormat="true" ht="14.25" hidden="false" customHeight="false" outlineLevel="0" collapsed="false">
      <c r="AMH171" s="1"/>
      <c r="AMI171" s="1"/>
      <c r="AMJ171" s="1"/>
    </row>
    <row r="172" s="196" customFormat="true" ht="14.25" hidden="false" customHeight="false" outlineLevel="0" collapsed="false">
      <c r="AMH172" s="1"/>
      <c r="AMI172" s="1"/>
      <c r="AMJ172" s="1"/>
    </row>
    <row r="173" s="196" customFormat="true" ht="14.25" hidden="false" customHeight="false" outlineLevel="0" collapsed="false">
      <c r="AMH173" s="1"/>
      <c r="AMI173" s="1"/>
      <c r="AMJ173" s="1"/>
    </row>
    <row r="174" s="196" customFormat="true" ht="14.25" hidden="false" customHeight="false" outlineLevel="0" collapsed="false">
      <c r="AMH174" s="1"/>
      <c r="AMI174" s="1"/>
      <c r="AMJ174" s="1"/>
    </row>
    <row r="175" s="196" customFormat="true" ht="14.25" hidden="false" customHeight="false" outlineLevel="0" collapsed="false">
      <c r="AMH175" s="1"/>
      <c r="AMI175" s="1"/>
      <c r="AMJ175" s="1"/>
    </row>
    <row r="176" s="196" customFormat="true" ht="14.25" hidden="false" customHeight="false" outlineLevel="0" collapsed="false">
      <c r="AMH176" s="1"/>
      <c r="AMI176" s="1"/>
      <c r="AMJ176" s="1"/>
    </row>
    <row r="177" s="196" customFormat="true" ht="14.25" hidden="false" customHeight="false" outlineLevel="0" collapsed="false">
      <c r="AMH177" s="1"/>
      <c r="AMI177" s="1"/>
      <c r="AMJ177" s="1"/>
    </row>
    <row r="178" s="196" customFormat="true" ht="14.25" hidden="false" customHeight="false" outlineLevel="0" collapsed="false">
      <c r="AMH178" s="1"/>
      <c r="AMI178" s="1"/>
      <c r="AMJ178" s="1"/>
    </row>
    <row r="179" s="196" customFormat="true" ht="14.25" hidden="false" customHeight="false" outlineLevel="0" collapsed="false">
      <c r="AMH179" s="1"/>
      <c r="AMI179" s="1"/>
      <c r="AMJ179" s="1"/>
    </row>
    <row r="180" s="196" customFormat="true" ht="14.25" hidden="false" customHeight="false" outlineLevel="0" collapsed="false">
      <c r="AMH180" s="1"/>
      <c r="AMI180" s="1"/>
      <c r="AMJ180" s="1"/>
    </row>
    <row r="181" s="196" customFormat="true" ht="14.25" hidden="false" customHeight="false" outlineLevel="0" collapsed="false">
      <c r="AMH181" s="1"/>
      <c r="AMI181" s="1"/>
      <c r="AMJ181" s="1"/>
    </row>
    <row r="182" s="196" customFormat="true" ht="14.25" hidden="false" customHeight="false" outlineLevel="0" collapsed="false">
      <c r="AMH182" s="1"/>
      <c r="AMI182" s="1"/>
      <c r="AMJ182" s="1"/>
    </row>
    <row r="183" s="196" customFormat="true" ht="14.25" hidden="false" customHeight="false" outlineLevel="0" collapsed="false">
      <c r="AMH183" s="1"/>
      <c r="AMI183" s="1"/>
      <c r="AMJ183" s="1"/>
    </row>
    <row r="184" s="196" customFormat="true" ht="14.25" hidden="false" customHeight="false" outlineLevel="0" collapsed="false">
      <c r="AMH184" s="1"/>
      <c r="AMI184" s="1"/>
      <c r="AMJ184" s="1"/>
    </row>
    <row r="185" s="196" customFormat="true" ht="14.25" hidden="false" customHeight="false" outlineLevel="0" collapsed="false">
      <c r="AMH185" s="1"/>
      <c r="AMI185" s="1"/>
      <c r="AMJ185" s="1"/>
    </row>
    <row r="186" s="196" customFormat="true" ht="14.25" hidden="false" customHeight="false" outlineLevel="0" collapsed="false">
      <c r="AMH186" s="1"/>
      <c r="AMI186" s="1"/>
      <c r="AMJ186" s="1"/>
    </row>
    <row r="187" s="196" customFormat="true" ht="14.25" hidden="false" customHeight="false" outlineLevel="0" collapsed="false">
      <c r="AMH187" s="1"/>
      <c r="AMI187" s="1"/>
      <c r="AMJ187" s="1"/>
    </row>
    <row r="188" s="196" customFormat="true" ht="14.25" hidden="false" customHeight="false" outlineLevel="0" collapsed="false">
      <c r="AMH188" s="1"/>
      <c r="AMI188" s="1"/>
      <c r="AMJ188" s="1"/>
    </row>
    <row r="189" s="196" customFormat="true" ht="14.25" hidden="false" customHeight="false" outlineLevel="0" collapsed="false">
      <c r="AMH189" s="1"/>
      <c r="AMI189" s="1"/>
      <c r="AMJ189" s="1"/>
    </row>
    <row r="190" s="196" customFormat="true" ht="14.25" hidden="false" customHeight="false" outlineLevel="0" collapsed="false">
      <c r="AMH190" s="1"/>
      <c r="AMI190" s="1"/>
      <c r="AMJ190" s="1"/>
    </row>
    <row r="191" s="196" customFormat="true" ht="14.25" hidden="false" customHeight="false" outlineLevel="0" collapsed="false">
      <c r="AMH191" s="1"/>
      <c r="AMI191" s="1"/>
      <c r="AMJ191" s="1"/>
    </row>
    <row r="192" s="196" customFormat="true" ht="14.25" hidden="false" customHeight="false" outlineLevel="0" collapsed="false">
      <c r="AMH192" s="1"/>
      <c r="AMI192" s="1"/>
      <c r="AMJ192" s="1"/>
    </row>
    <row r="193" s="196" customFormat="true" ht="14.25" hidden="false" customHeight="false" outlineLevel="0" collapsed="false">
      <c r="AMH193" s="1"/>
      <c r="AMI193" s="1"/>
      <c r="AMJ193" s="1"/>
    </row>
    <row r="194" s="196" customFormat="true" ht="14.25" hidden="false" customHeight="false" outlineLevel="0" collapsed="false">
      <c r="AMH194" s="1"/>
      <c r="AMI194" s="1"/>
      <c r="AMJ194" s="1"/>
    </row>
    <row r="195" s="196" customFormat="true" ht="14.25" hidden="false" customHeight="false" outlineLevel="0" collapsed="false">
      <c r="AMH195" s="1"/>
      <c r="AMI195" s="1"/>
      <c r="AMJ195" s="1"/>
    </row>
    <row r="196" s="196" customFormat="true" ht="14.25" hidden="false" customHeight="false" outlineLevel="0" collapsed="false">
      <c r="AMH196" s="1"/>
      <c r="AMI196" s="1"/>
      <c r="AMJ196" s="1"/>
    </row>
    <row r="197" s="196" customFormat="true" ht="14.25" hidden="false" customHeight="false" outlineLevel="0" collapsed="false">
      <c r="AMH197" s="1"/>
      <c r="AMI197" s="1"/>
      <c r="AMJ197" s="1"/>
    </row>
    <row r="198" s="196" customFormat="true" ht="14.25" hidden="false" customHeight="false" outlineLevel="0" collapsed="false">
      <c r="AMH198" s="1"/>
      <c r="AMI198" s="1"/>
      <c r="AMJ198" s="1"/>
    </row>
    <row r="199" s="196" customFormat="true" ht="14.25" hidden="false" customHeight="false" outlineLevel="0" collapsed="false">
      <c r="AMH199" s="1"/>
      <c r="AMI199" s="1"/>
      <c r="AMJ199" s="1"/>
    </row>
    <row r="200" s="196" customFormat="true" ht="14.25" hidden="false" customHeight="false" outlineLevel="0" collapsed="false">
      <c r="AMH200" s="1"/>
      <c r="AMI200" s="1"/>
      <c r="AMJ200" s="1"/>
    </row>
    <row r="201" s="196" customFormat="true" ht="14.25" hidden="false" customHeight="false" outlineLevel="0" collapsed="false">
      <c r="AMH201" s="1"/>
      <c r="AMI201" s="1"/>
      <c r="AMJ201" s="1"/>
    </row>
    <row r="202" s="196" customFormat="true" ht="14.25" hidden="false" customHeight="false" outlineLevel="0" collapsed="false">
      <c r="AMH202" s="1"/>
      <c r="AMI202" s="1"/>
      <c r="AMJ202" s="1"/>
    </row>
    <row r="203" s="196" customFormat="true" ht="14.25" hidden="false" customHeight="false" outlineLevel="0" collapsed="false">
      <c r="AMH203" s="1"/>
      <c r="AMI203" s="1"/>
      <c r="AMJ203" s="1"/>
    </row>
    <row r="204" s="196" customFormat="true" ht="14.25" hidden="false" customHeight="false" outlineLevel="0" collapsed="false">
      <c r="AMH204" s="1"/>
      <c r="AMI204" s="1"/>
      <c r="AMJ204" s="1"/>
    </row>
    <row r="205" s="196" customFormat="true" ht="14.25" hidden="false" customHeight="false" outlineLevel="0" collapsed="false">
      <c r="AMH205" s="1"/>
      <c r="AMI205" s="1"/>
      <c r="AMJ205" s="1"/>
    </row>
    <row r="206" s="196" customFormat="true" ht="14.25" hidden="false" customHeight="false" outlineLevel="0" collapsed="false">
      <c r="AMH206" s="1"/>
      <c r="AMI206" s="1"/>
      <c r="AMJ206" s="1"/>
    </row>
    <row r="207" s="196" customFormat="true" ht="14.25" hidden="false" customHeight="false" outlineLevel="0" collapsed="false">
      <c r="AMH207" s="1"/>
      <c r="AMI207" s="1"/>
      <c r="AMJ207" s="1"/>
    </row>
    <row r="208" s="196" customFormat="true" ht="14.25" hidden="false" customHeight="false" outlineLevel="0" collapsed="false">
      <c r="AMH208" s="1"/>
      <c r="AMI208" s="1"/>
      <c r="AMJ208" s="1"/>
    </row>
    <row r="209" s="196" customFormat="true" ht="14.25" hidden="false" customHeight="false" outlineLevel="0" collapsed="false">
      <c r="AMH209" s="1"/>
      <c r="AMI209" s="1"/>
      <c r="AMJ209" s="1"/>
    </row>
    <row r="210" s="196" customFormat="true" ht="14.25" hidden="false" customHeight="false" outlineLevel="0" collapsed="false">
      <c r="AMH210" s="1"/>
      <c r="AMI210" s="1"/>
      <c r="AMJ210" s="1"/>
    </row>
    <row r="211" s="196" customFormat="true" ht="14.25" hidden="false" customHeight="false" outlineLevel="0" collapsed="false">
      <c r="AMH211" s="1"/>
      <c r="AMI211" s="1"/>
      <c r="AMJ211" s="1"/>
    </row>
    <row r="212" s="196" customFormat="true" ht="14.25" hidden="false" customHeight="false" outlineLevel="0" collapsed="false">
      <c r="AMH212" s="1"/>
      <c r="AMI212" s="1"/>
      <c r="AMJ212" s="1"/>
    </row>
    <row r="213" s="196" customFormat="true" ht="14.25" hidden="false" customHeight="false" outlineLevel="0" collapsed="false">
      <c r="AMH213" s="1"/>
      <c r="AMI213" s="1"/>
      <c r="AMJ213" s="1"/>
    </row>
    <row r="214" s="196" customFormat="true" ht="14.25" hidden="false" customHeight="false" outlineLevel="0" collapsed="false">
      <c r="AMH214" s="1"/>
      <c r="AMI214" s="1"/>
      <c r="AMJ214" s="1"/>
    </row>
    <row r="215" s="196" customFormat="true" ht="14.25" hidden="false" customHeight="false" outlineLevel="0" collapsed="false">
      <c r="AMH215" s="1"/>
      <c r="AMI215" s="1"/>
      <c r="AMJ215" s="1"/>
    </row>
    <row r="216" s="196" customFormat="true" ht="14.25" hidden="false" customHeight="false" outlineLevel="0" collapsed="false">
      <c r="AMH216" s="1"/>
      <c r="AMI216" s="1"/>
      <c r="AMJ216" s="1"/>
    </row>
    <row r="217" s="196" customFormat="true" ht="14.25" hidden="false" customHeight="false" outlineLevel="0" collapsed="false">
      <c r="AMH217" s="1"/>
      <c r="AMI217" s="1"/>
      <c r="AMJ217" s="1"/>
    </row>
    <row r="218" s="196" customFormat="true" ht="14.25" hidden="false" customHeight="false" outlineLevel="0" collapsed="false">
      <c r="AMH218" s="1"/>
      <c r="AMI218" s="1"/>
      <c r="AMJ218" s="1"/>
    </row>
    <row r="219" s="196" customFormat="true" ht="14.25" hidden="false" customHeight="false" outlineLevel="0" collapsed="false">
      <c r="AMH219" s="1"/>
      <c r="AMI219" s="1"/>
      <c r="AMJ219" s="1"/>
    </row>
    <row r="220" s="196" customFormat="true" ht="14.25" hidden="false" customHeight="false" outlineLevel="0" collapsed="false">
      <c r="AMH220" s="1"/>
      <c r="AMI220" s="1"/>
      <c r="AMJ220" s="1"/>
    </row>
    <row r="221" s="196" customFormat="true" ht="14.25" hidden="false" customHeight="false" outlineLevel="0" collapsed="false">
      <c r="AMH221" s="1"/>
      <c r="AMI221" s="1"/>
      <c r="AMJ221" s="1"/>
    </row>
    <row r="222" s="196" customFormat="true" ht="14.25" hidden="false" customHeight="false" outlineLevel="0" collapsed="false">
      <c r="AMH222" s="1"/>
      <c r="AMI222" s="1"/>
      <c r="AMJ222" s="1"/>
    </row>
    <row r="223" s="196" customFormat="true" ht="14.25" hidden="false" customHeight="false" outlineLevel="0" collapsed="false">
      <c r="AMH223" s="1"/>
      <c r="AMI223" s="1"/>
      <c r="AMJ223" s="1"/>
    </row>
    <row r="224" s="196" customFormat="true" ht="14.25" hidden="false" customHeight="false" outlineLevel="0" collapsed="false">
      <c r="AMH224" s="1"/>
      <c r="AMI224" s="1"/>
      <c r="AMJ224" s="1"/>
    </row>
    <row r="225" s="196" customFormat="true" ht="14.25" hidden="false" customHeight="false" outlineLevel="0" collapsed="false">
      <c r="AMH225" s="1"/>
      <c r="AMI225" s="1"/>
      <c r="AMJ225" s="1"/>
    </row>
    <row r="226" s="196" customFormat="true" ht="14.25" hidden="false" customHeight="false" outlineLevel="0" collapsed="false">
      <c r="AMH226" s="1"/>
      <c r="AMI226" s="1"/>
      <c r="AMJ226" s="1"/>
    </row>
    <row r="227" s="196" customFormat="true" ht="14.25" hidden="false" customHeight="false" outlineLevel="0" collapsed="false">
      <c r="AMH227" s="1"/>
      <c r="AMI227" s="1"/>
      <c r="AMJ227" s="1"/>
    </row>
    <row r="228" s="196" customFormat="true" ht="14.25" hidden="false" customHeight="false" outlineLevel="0" collapsed="false">
      <c r="AMH228" s="1"/>
      <c r="AMI228" s="1"/>
      <c r="AMJ228" s="1"/>
    </row>
    <row r="229" s="196" customFormat="true" ht="14.25" hidden="false" customHeight="false" outlineLevel="0" collapsed="false">
      <c r="AMH229" s="1"/>
      <c r="AMI229" s="1"/>
      <c r="AMJ229" s="1"/>
    </row>
    <row r="230" s="196" customFormat="true" ht="14.25" hidden="false" customHeight="false" outlineLevel="0" collapsed="false">
      <c r="AMH230" s="1"/>
      <c r="AMI230" s="1"/>
      <c r="AMJ230" s="1"/>
    </row>
    <row r="231" s="196" customFormat="true" ht="14.25" hidden="false" customHeight="false" outlineLevel="0" collapsed="false">
      <c r="AMH231" s="1"/>
      <c r="AMI231" s="1"/>
      <c r="AMJ231" s="1"/>
    </row>
    <row r="232" s="196" customFormat="true" ht="14.25" hidden="false" customHeight="false" outlineLevel="0" collapsed="false">
      <c r="AMH232" s="1"/>
      <c r="AMI232" s="1"/>
      <c r="AMJ232" s="1"/>
    </row>
    <row r="233" s="196" customFormat="true" ht="14.25" hidden="false" customHeight="false" outlineLevel="0" collapsed="false">
      <c r="AMH233" s="1"/>
      <c r="AMI233" s="1"/>
      <c r="AMJ233" s="1"/>
    </row>
    <row r="234" s="196" customFormat="true" ht="14.25" hidden="false" customHeight="false" outlineLevel="0" collapsed="false">
      <c r="AMH234" s="1"/>
      <c r="AMI234" s="1"/>
      <c r="AMJ234" s="1"/>
    </row>
    <row r="235" s="196" customFormat="true" ht="14.25" hidden="false" customHeight="false" outlineLevel="0" collapsed="false">
      <c r="AMH235" s="1"/>
      <c r="AMI235" s="1"/>
      <c r="AMJ235" s="1"/>
    </row>
    <row r="236" s="196" customFormat="true" ht="14.25" hidden="false" customHeight="false" outlineLevel="0" collapsed="false">
      <c r="AMH236" s="1"/>
      <c r="AMI236" s="1"/>
      <c r="AMJ236" s="1"/>
    </row>
    <row r="237" s="196" customFormat="true" ht="14.25" hidden="false" customHeight="false" outlineLevel="0" collapsed="false">
      <c r="AMH237" s="1"/>
      <c r="AMI237" s="1"/>
      <c r="AMJ237" s="1"/>
    </row>
    <row r="238" s="196" customFormat="true" ht="14.25" hidden="false" customHeight="false" outlineLevel="0" collapsed="false">
      <c r="AMH238" s="1"/>
      <c r="AMI238" s="1"/>
      <c r="AMJ238" s="1"/>
    </row>
    <row r="239" s="196" customFormat="true" ht="14.25" hidden="false" customHeight="false" outlineLevel="0" collapsed="false">
      <c r="AMH239" s="1"/>
      <c r="AMI239" s="1"/>
      <c r="AMJ239" s="1"/>
    </row>
    <row r="240" s="196" customFormat="true" ht="14.25" hidden="false" customHeight="false" outlineLevel="0" collapsed="false">
      <c r="AMH240" s="1"/>
      <c r="AMI240" s="1"/>
      <c r="AMJ240" s="1"/>
    </row>
    <row r="241" s="196" customFormat="true" ht="14.25" hidden="false" customHeight="false" outlineLevel="0" collapsed="false">
      <c r="AMH241" s="1"/>
      <c r="AMI241" s="1"/>
      <c r="AMJ241" s="1"/>
    </row>
    <row r="242" s="196" customFormat="true" ht="14.25" hidden="false" customHeight="false" outlineLevel="0" collapsed="false">
      <c r="AMH242" s="1"/>
      <c r="AMI242" s="1"/>
      <c r="AMJ242" s="1"/>
    </row>
    <row r="243" s="196" customFormat="true" ht="14.25" hidden="false" customHeight="false" outlineLevel="0" collapsed="false">
      <c r="AMH243" s="1"/>
      <c r="AMI243" s="1"/>
      <c r="AMJ243" s="1"/>
    </row>
    <row r="244" s="196" customFormat="true" ht="14.25" hidden="false" customHeight="false" outlineLevel="0" collapsed="false">
      <c r="AMH244" s="1"/>
      <c r="AMI244" s="1"/>
      <c r="AMJ244" s="1"/>
    </row>
    <row r="245" s="196" customFormat="true" ht="14.25" hidden="false" customHeight="false" outlineLevel="0" collapsed="false">
      <c r="AMH245" s="1"/>
      <c r="AMI245" s="1"/>
      <c r="AMJ245" s="1"/>
    </row>
    <row r="246" s="196" customFormat="true" ht="14.25" hidden="false" customHeight="false" outlineLevel="0" collapsed="false">
      <c r="AMH246" s="1"/>
      <c r="AMI246" s="1"/>
      <c r="AMJ246" s="1"/>
    </row>
    <row r="247" s="196" customFormat="true" ht="14.25" hidden="false" customHeight="false" outlineLevel="0" collapsed="false">
      <c r="AMH247" s="1"/>
      <c r="AMI247" s="1"/>
      <c r="AMJ247" s="1"/>
    </row>
    <row r="248" s="196" customFormat="true" ht="14.25" hidden="false" customHeight="false" outlineLevel="0" collapsed="false">
      <c r="AMH248" s="1"/>
      <c r="AMI248" s="1"/>
      <c r="AMJ248" s="1"/>
    </row>
    <row r="249" s="196" customFormat="true" ht="14.25" hidden="false" customHeight="false" outlineLevel="0" collapsed="false">
      <c r="AMH249" s="1"/>
      <c r="AMI249" s="1"/>
      <c r="AMJ249" s="1"/>
    </row>
    <row r="250" s="196" customFormat="true" ht="14.25" hidden="false" customHeight="false" outlineLevel="0" collapsed="false">
      <c r="AMH250" s="1"/>
      <c r="AMI250" s="1"/>
      <c r="AMJ250" s="1"/>
    </row>
    <row r="251" s="196" customFormat="true" ht="14.25" hidden="false" customHeight="false" outlineLevel="0" collapsed="false">
      <c r="AMH251" s="1"/>
      <c r="AMI251" s="1"/>
      <c r="AMJ251" s="1"/>
    </row>
    <row r="252" s="196" customFormat="true" ht="14.25" hidden="false" customHeight="false" outlineLevel="0" collapsed="false">
      <c r="AMH252" s="1"/>
      <c r="AMI252" s="1"/>
      <c r="AMJ252" s="1"/>
    </row>
    <row r="253" s="196" customFormat="true" ht="14.25" hidden="false" customHeight="false" outlineLevel="0" collapsed="false">
      <c r="AMH253" s="1"/>
      <c r="AMI253" s="1"/>
      <c r="AMJ253" s="1"/>
    </row>
    <row r="254" s="196" customFormat="true" ht="14.25" hidden="false" customHeight="false" outlineLevel="0" collapsed="false">
      <c r="AMH254" s="1"/>
      <c r="AMI254" s="1"/>
      <c r="AMJ254" s="1"/>
    </row>
    <row r="255" s="196" customFormat="true" ht="14.25" hidden="false" customHeight="false" outlineLevel="0" collapsed="false">
      <c r="AMH255" s="1"/>
      <c r="AMI255" s="1"/>
      <c r="AMJ255" s="1"/>
    </row>
    <row r="256" s="196" customFormat="true" ht="14.25" hidden="false" customHeight="false" outlineLevel="0" collapsed="false">
      <c r="AMH256" s="1"/>
      <c r="AMI256" s="1"/>
      <c r="AMJ256" s="1"/>
    </row>
    <row r="257" s="196" customFormat="true" ht="14.25" hidden="false" customHeight="false" outlineLevel="0" collapsed="false">
      <c r="AMH257" s="1"/>
      <c r="AMI257" s="1"/>
      <c r="AMJ257" s="1"/>
    </row>
    <row r="258" s="196" customFormat="true" ht="14.25" hidden="false" customHeight="false" outlineLevel="0" collapsed="false">
      <c r="AMH258" s="1"/>
      <c r="AMI258" s="1"/>
      <c r="AMJ258" s="1"/>
    </row>
    <row r="259" s="196" customFormat="true" ht="14.25" hidden="false" customHeight="false" outlineLevel="0" collapsed="false">
      <c r="AMH259" s="1"/>
      <c r="AMI259" s="1"/>
      <c r="AMJ259" s="1"/>
    </row>
    <row r="260" s="196" customFormat="true" ht="14.25" hidden="false" customHeight="false" outlineLevel="0" collapsed="false">
      <c r="AMH260" s="1"/>
      <c r="AMI260" s="1"/>
      <c r="AMJ260" s="1"/>
    </row>
    <row r="261" s="196" customFormat="true" ht="14.25" hidden="false" customHeight="false" outlineLevel="0" collapsed="false">
      <c r="AMH261" s="1"/>
      <c r="AMI261" s="1"/>
      <c r="AMJ261" s="1"/>
    </row>
    <row r="262" s="196" customFormat="true" ht="14.25" hidden="false" customHeight="false" outlineLevel="0" collapsed="false">
      <c r="AMH262" s="1"/>
      <c r="AMI262" s="1"/>
      <c r="AMJ262" s="1"/>
    </row>
    <row r="263" s="196" customFormat="true" ht="14.25" hidden="false" customHeight="false" outlineLevel="0" collapsed="false">
      <c r="AMH263" s="1"/>
      <c r="AMI263" s="1"/>
      <c r="AMJ263" s="1"/>
    </row>
    <row r="264" s="196" customFormat="true" ht="14.25" hidden="false" customHeight="false" outlineLevel="0" collapsed="false">
      <c r="AMH264" s="1"/>
      <c r="AMI264" s="1"/>
      <c r="AMJ264" s="1"/>
    </row>
    <row r="265" s="196" customFormat="true" ht="14.25" hidden="false" customHeight="false" outlineLevel="0" collapsed="false">
      <c r="AMH265" s="1"/>
      <c r="AMI265" s="1"/>
      <c r="AMJ265" s="1"/>
    </row>
    <row r="266" s="196" customFormat="true" ht="14.25" hidden="false" customHeight="false" outlineLevel="0" collapsed="false">
      <c r="AMH266" s="1"/>
      <c r="AMI266" s="1"/>
      <c r="AMJ266" s="1"/>
    </row>
    <row r="267" s="196" customFormat="true" ht="14.25" hidden="false" customHeight="false" outlineLevel="0" collapsed="false">
      <c r="AMH267" s="1"/>
      <c r="AMI267" s="1"/>
      <c r="AMJ267" s="1"/>
    </row>
    <row r="268" s="196" customFormat="true" ht="14.25" hidden="false" customHeight="false" outlineLevel="0" collapsed="false">
      <c r="AMH268" s="1"/>
      <c r="AMI268" s="1"/>
      <c r="AMJ268" s="1"/>
    </row>
    <row r="269" s="196" customFormat="true" ht="14.25" hidden="false" customHeight="false" outlineLevel="0" collapsed="false">
      <c r="AMH269" s="1"/>
      <c r="AMI269" s="1"/>
      <c r="AMJ269" s="1"/>
    </row>
    <row r="270" s="196" customFormat="true" ht="14.25" hidden="false" customHeight="false" outlineLevel="0" collapsed="false">
      <c r="AMH270" s="1"/>
      <c r="AMI270" s="1"/>
      <c r="AMJ270" s="1"/>
    </row>
    <row r="271" s="196" customFormat="true" ht="14.25" hidden="false" customHeight="false" outlineLevel="0" collapsed="false">
      <c r="AMH271" s="1"/>
      <c r="AMI271" s="1"/>
      <c r="AMJ271" s="1"/>
    </row>
    <row r="272" s="196" customFormat="true" ht="14.25" hidden="false" customHeight="false" outlineLevel="0" collapsed="false">
      <c r="AMH272" s="1"/>
      <c r="AMI272" s="1"/>
      <c r="AMJ272" s="1"/>
    </row>
    <row r="273" s="196" customFormat="true" ht="14.25" hidden="false" customHeight="false" outlineLevel="0" collapsed="false">
      <c r="AMH273" s="1"/>
      <c r="AMI273" s="1"/>
      <c r="AMJ273" s="1"/>
    </row>
    <row r="274" s="196" customFormat="true" ht="14.25" hidden="false" customHeight="false" outlineLevel="0" collapsed="false">
      <c r="AMH274" s="1"/>
      <c r="AMI274" s="1"/>
      <c r="AMJ274" s="1"/>
    </row>
    <row r="275" s="196" customFormat="true" ht="14.25" hidden="false" customHeight="false" outlineLevel="0" collapsed="false">
      <c r="AMH275" s="1"/>
      <c r="AMI275" s="1"/>
      <c r="AMJ275" s="1"/>
    </row>
    <row r="276" s="196" customFormat="true" ht="14.25" hidden="false" customHeight="false" outlineLevel="0" collapsed="false">
      <c r="AMH276" s="1"/>
      <c r="AMI276" s="1"/>
      <c r="AMJ276" s="1"/>
    </row>
    <row r="277" s="196" customFormat="true" ht="14.25" hidden="false" customHeight="false" outlineLevel="0" collapsed="false">
      <c r="AMH277" s="1"/>
      <c r="AMI277" s="1"/>
      <c r="AMJ277" s="1"/>
    </row>
    <row r="278" s="196" customFormat="true" ht="14.25" hidden="false" customHeight="false" outlineLevel="0" collapsed="false">
      <c r="AMH278" s="1"/>
      <c r="AMI278" s="1"/>
      <c r="AMJ278" s="1"/>
    </row>
    <row r="279" s="196" customFormat="true" ht="14.25" hidden="false" customHeight="false" outlineLevel="0" collapsed="false">
      <c r="AMH279" s="1"/>
      <c r="AMI279" s="1"/>
      <c r="AMJ279" s="1"/>
    </row>
    <row r="280" s="196" customFormat="true" ht="14.25" hidden="false" customHeight="false" outlineLevel="0" collapsed="false">
      <c r="AMH280" s="1"/>
      <c r="AMI280" s="1"/>
      <c r="AMJ280" s="1"/>
    </row>
    <row r="281" s="196" customFormat="true" ht="14.25" hidden="false" customHeight="false" outlineLevel="0" collapsed="false">
      <c r="AMH281" s="1"/>
      <c r="AMI281" s="1"/>
      <c r="AMJ281" s="1"/>
    </row>
    <row r="282" s="196" customFormat="true" ht="14.25" hidden="false" customHeight="false" outlineLevel="0" collapsed="false">
      <c r="AMH282" s="1"/>
      <c r="AMI282" s="1"/>
      <c r="AMJ282" s="1"/>
    </row>
    <row r="283" s="196" customFormat="true" ht="14.25" hidden="false" customHeight="false" outlineLevel="0" collapsed="false">
      <c r="AMH283" s="1"/>
      <c r="AMI283" s="1"/>
      <c r="AMJ283" s="1"/>
    </row>
    <row r="284" s="196" customFormat="true" ht="14.25" hidden="false" customHeight="false" outlineLevel="0" collapsed="false">
      <c r="AMH284" s="1"/>
      <c r="AMI284" s="1"/>
      <c r="AMJ284" s="1"/>
    </row>
    <row r="285" s="196" customFormat="true" ht="14.25" hidden="false" customHeight="false" outlineLevel="0" collapsed="false">
      <c r="AMH285" s="1"/>
      <c r="AMI285" s="1"/>
      <c r="AMJ285" s="1"/>
    </row>
    <row r="286" s="196" customFormat="true" ht="14.25" hidden="false" customHeight="false" outlineLevel="0" collapsed="false">
      <c r="AMH286" s="1"/>
      <c r="AMI286" s="1"/>
      <c r="AMJ286" s="1"/>
    </row>
    <row r="287" s="196" customFormat="true" ht="14.25" hidden="false" customHeight="false" outlineLevel="0" collapsed="false">
      <c r="AMH287" s="1"/>
      <c r="AMI287" s="1"/>
      <c r="AMJ287" s="1"/>
    </row>
    <row r="288" s="196" customFormat="true" ht="14.25" hidden="false" customHeight="false" outlineLevel="0" collapsed="false">
      <c r="AMH288" s="1"/>
      <c r="AMI288" s="1"/>
      <c r="AMJ288" s="1"/>
    </row>
    <row r="289" s="196" customFormat="true" ht="14.25" hidden="false" customHeight="false" outlineLevel="0" collapsed="false">
      <c r="AMH289" s="1"/>
      <c r="AMI289" s="1"/>
      <c r="AMJ289" s="1"/>
    </row>
    <row r="290" s="196" customFormat="true" ht="14.25" hidden="false" customHeight="false" outlineLevel="0" collapsed="false">
      <c r="AMH290" s="1"/>
      <c r="AMI290" s="1"/>
      <c r="AMJ290" s="1"/>
    </row>
    <row r="291" s="196" customFormat="true" ht="14.25" hidden="false" customHeight="false" outlineLevel="0" collapsed="false">
      <c r="AMH291" s="1"/>
      <c r="AMI291" s="1"/>
      <c r="AMJ291" s="1"/>
    </row>
    <row r="292" s="196" customFormat="true" ht="14.25" hidden="false" customHeight="false" outlineLevel="0" collapsed="false">
      <c r="AMH292" s="1"/>
      <c r="AMI292" s="1"/>
      <c r="AMJ292" s="1"/>
    </row>
    <row r="293" s="196" customFormat="true" ht="14.25" hidden="false" customHeight="false" outlineLevel="0" collapsed="false">
      <c r="AMH293" s="1"/>
      <c r="AMI293" s="1"/>
      <c r="AMJ293" s="1"/>
    </row>
    <row r="294" s="196" customFormat="true" ht="14.25" hidden="false" customHeight="false" outlineLevel="0" collapsed="false">
      <c r="AMH294" s="1"/>
      <c r="AMI294" s="1"/>
      <c r="AMJ294" s="1"/>
    </row>
    <row r="295" s="196" customFormat="true" ht="14.25" hidden="false" customHeight="false" outlineLevel="0" collapsed="false">
      <c r="AMH295" s="1"/>
      <c r="AMI295" s="1"/>
      <c r="AMJ295" s="1"/>
    </row>
    <row r="296" s="196" customFormat="true" ht="14.25" hidden="false" customHeight="false" outlineLevel="0" collapsed="false">
      <c r="AMH296" s="1"/>
      <c r="AMI296" s="1"/>
      <c r="AMJ296" s="1"/>
    </row>
    <row r="297" s="196" customFormat="true" ht="14.25" hidden="false" customHeight="false" outlineLevel="0" collapsed="false">
      <c r="AMH297" s="1"/>
      <c r="AMI297" s="1"/>
      <c r="AMJ297" s="1"/>
    </row>
    <row r="298" s="196" customFormat="true" ht="14.25" hidden="false" customHeight="false" outlineLevel="0" collapsed="false">
      <c r="AMH298" s="1"/>
      <c r="AMI298" s="1"/>
      <c r="AMJ298" s="1"/>
    </row>
    <row r="299" s="196" customFormat="true" ht="14.25" hidden="false" customHeight="false" outlineLevel="0" collapsed="false">
      <c r="AMH299" s="1"/>
      <c r="AMI299" s="1"/>
      <c r="AMJ299" s="1"/>
    </row>
    <row r="300" s="196" customFormat="true" ht="14.25" hidden="false" customHeight="false" outlineLevel="0" collapsed="false">
      <c r="AMH300" s="1"/>
      <c r="AMI300" s="1"/>
      <c r="AMJ300" s="1"/>
    </row>
    <row r="301" s="196" customFormat="true" ht="14.25" hidden="false" customHeight="false" outlineLevel="0" collapsed="false">
      <c r="AMH301" s="1"/>
      <c r="AMI301" s="1"/>
      <c r="AMJ301" s="1"/>
    </row>
    <row r="302" s="196" customFormat="true" ht="14.25" hidden="false" customHeight="false" outlineLevel="0" collapsed="false">
      <c r="AMH302" s="1"/>
      <c r="AMI302" s="1"/>
      <c r="AMJ302" s="1"/>
    </row>
    <row r="303" s="196" customFormat="true" ht="14.25" hidden="false" customHeight="false" outlineLevel="0" collapsed="false">
      <c r="AMH303" s="1"/>
      <c r="AMI303" s="1"/>
      <c r="AMJ303" s="1"/>
    </row>
    <row r="304" s="196" customFormat="true" ht="14.25" hidden="false" customHeight="false" outlineLevel="0" collapsed="false">
      <c r="AMH304" s="1"/>
      <c r="AMI304" s="1"/>
      <c r="AMJ304" s="1"/>
    </row>
    <row r="305" s="196" customFormat="true" ht="14.25" hidden="false" customHeight="false" outlineLevel="0" collapsed="false">
      <c r="AMH305" s="1"/>
      <c r="AMI305" s="1"/>
      <c r="AMJ305" s="1"/>
    </row>
    <row r="306" s="196" customFormat="true" ht="14.25" hidden="false" customHeight="false" outlineLevel="0" collapsed="false">
      <c r="AMH306" s="1"/>
      <c r="AMI306" s="1"/>
      <c r="AMJ306" s="1"/>
    </row>
    <row r="307" s="196" customFormat="true" ht="14.25" hidden="false" customHeight="false" outlineLevel="0" collapsed="false">
      <c r="AMH307" s="1"/>
      <c r="AMI307" s="1"/>
      <c r="AMJ307" s="1"/>
    </row>
    <row r="308" s="196" customFormat="true" ht="14.25" hidden="false" customHeight="false" outlineLevel="0" collapsed="false">
      <c r="AMH308" s="1"/>
      <c r="AMI308" s="1"/>
      <c r="AMJ308" s="1"/>
    </row>
    <row r="309" s="196" customFormat="true" ht="14.25" hidden="false" customHeight="false" outlineLevel="0" collapsed="false">
      <c r="AMH309" s="1"/>
      <c r="AMI309" s="1"/>
      <c r="AMJ309" s="1"/>
    </row>
    <row r="310" s="196" customFormat="true" ht="14.25" hidden="false" customHeight="false" outlineLevel="0" collapsed="false">
      <c r="AMH310" s="1"/>
      <c r="AMI310" s="1"/>
      <c r="AMJ310" s="1"/>
    </row>
    <row r="311" s="196" customFormat="true" ht="14.25" hidden="false" customHeight="false" outlineLevel="0" collapsed="false">
      <c r="AMH311" s="1"/>
      <c r="AMI311" s="1"/>
      <c r="AMJ311" s="1"/>
    </row>
    <row r="312" s="196" customFormat="true" ht="14.25" hidden="false" customHeight="false" outlineLevel="0" collapsed="false">
      <c r="AMH312" s="1"/>
      <c r="AMI312" s="1"/>
      <c r="AMJ312" s="1"/>
    </row>
    <row r="313" s="196" customFormat="true" ht="14.25" hidden="false" customHeight="false" outlineLevel="0" collapsed="false">
      <c r="AMH313" s="1"/>
      <c r="AMI313" s="1"/>
      <c r="AMJ313" s="1"/>
    </row>
    <row r="314" s="196" customFormat="true" ht="14.25" hidden="false" customHeight="false" outlineLevel="0" collapsed="false">
      <c r="AMH314" s="1"/>
      <c r="AMI314" s="1"/>
      <c r="AMJ314" s="1"/>
    </row>
    <row r="315" s="196" customFormat="true" ht="14.25" hidden="false" customHeight="false" outlineLevel="0" collapsed="false">
      <c r="AMH315" s="1"/>
      <c r="AMI315" s="1"/>
      <c r="AMJ315" s="1"/>
    </row>
    <row r="316" s="196" customFormat="true" ht="14.25" hidden="false" customHeight="false" outlineLevel="0" collapsed="false">
      <c r="AMH316" s="1"/>
      <c r="AMI316" s="1"/>
      <c r="AMJ316" s="1"/>
    </row>
    <row r="317" s="196" customFormat="true" ht="14.25" hidden="false" customHeight="false" outlineLevel="0" collapsed="false">
      <c r="AMH317" s="1"/>
      <c r="AMI317" s="1"/>
      <c r="AMJ317" s="1"/>
    </row>
    <row r="318" s="196" customFormat="true" ht="14.25" hidden="false" customHeight="false" outlineLevel="0" collapsed="false">
      <c r="AMH318" s="1"/>
      <c r="AMI318" s="1"/>
      <c r="AMJ318" s="1"/>
    </row>
    <row r="319" s="196" customFormat="true" ht="14.25" hidden="false" customHeight="false" outlineLevel="0" collapsed="false">
      <c r="AMH319" s="1"/>
      <c r="AMI319" s="1"/>
      <c r="AMJ319" s="1"/>
    </row>
    <row r="320" s="196" customFormat="true" ht="14.25" hidden="false" customHeight="false" outlineLevel="0" collapsed="false">
      <c r="AMH320" s="1"/>
      <c r="AMI320" s="1"/>
      <c r="AMJ320" s="1"/>
    </row>
    <row r="321" s="196" customFormat="true" ht="14.25" hidden="false" customHeight="false" outlineLevel="0" collapsed="false">
      <c r="AMH321" s="1"/>
      <c r="AMI321" s="1"/>
      <c r="AMJ321" s="1"/>
    </row>
    <row r="322" s="196" customFormat="true" ht="14.25" hidden="false" customHeight="false" outlineLevel="0" collapsed="false">
      <c r="AMH322" s="1"/>
      <c r="AMI322" s="1"/>
      <c r="AMJ322" s="1"/>
    </row>
    <row r="323" s="196" customFormat="true" ht="14.25" hidden="false" customHeight="false" outlineLevel="0" collapsed="false">
      <c r="AMH323" s="1"/>
      <c r="AMI323" s="1"/>
      <c r="AMJ323" s="1"/>
    </row>
    <row r="324" s="196" customFormat="true" ht="14.25" hidden="false" customHeight="false" outlineLevel="0" collapsed="false">
      <c r="AMH324" s="1"/>
      <c r="AMI324" s="1"/>
      <c r="AMJ324" s="1"/>
    </row>
    <row r="325" s="196" customFormat="true" ht="14.25" hidden="false" customHeight="false" outlineLevel="0" collapsed="false">
      <c r="AMH325" s="1"/>
      <c r="AMI325" s="1"/>
      <c r="AMJ325" s="1"/>
    </row>
    <row r="326" s="196" customFormat="true" ht="14.25" hidden="false" customHeight="false" outlineLevel="0" collapsed="false">
      <c r="AMH326" s="1"/>
      <c r="AMI326" s="1"/>
      <c r="AMJ326" s="1"/>
    </row>
    <row r="327" s="196" customFormat="true" ht="14.25" hidden="false" customHeight="false" outlineLevel="0" collapsed="false">
      <c r="AMH327" s="1"/>
      <c r="AMI327" s="1"/>
      <c r="AMJ327" s="1"/>
    </row>
    <row r="328" s="196" customFormat="true" ht="14.25" hidden="false" customHeight="false" outlineLevel="0" collapsed="false">
      <c r="AMH328" s="1"/>
      <c r="AMI328" s="1"/>
      <c r="AMJ328" s="1"/>
    </row>
  </sheetData>
  <sheetProtection sheet="true" password="ca9c" objects="true" scenarios="true"/>
  <mergeCells count="5">
    <mergeCell ref="A1:E1"/>
    <mergeCell ref="A2:E2"/>
    <mergeCell ref="A3:E3"/>
    <mergeCell ref="B115:E115"/>
    <mergeCell ref="B117:E11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26" activeCellId="0" sqref="E26"/>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20"/>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6" activeCellId="0" sqref="E6"/>
    </sheetView>
  </sheetViews>
  <sheetFormatPr defaultColWidth="8.6796875" defaultRowHeight="14.25" zeroHeight="false" outlineLevelRow="0" outlineLevelCol="0"/>
  <cols>
    <col collapsed="false" customWidth="true" hidden="false" outlineLevel="0" max="1" min="1" style="1" width="8.11"/>
    <col collapsed="false" customWidth="true" hidden="false" outlineLevel="0" max="2" min="2" style="1" width="56.11"/>
    <col collapsed="false" customWidth="false" hidden="false" outlineLevel="0" max="3" min="3" style="1" width="8.67"/>
    <col collapsed="false" customWidth="true" hidden="false" outlineLevel="0" max="4" min="4" style="1" width="13.02"/>
    <col collapsed="false" customWidth="true" hidden="false" outlineLevel="0" max="5" min="5" style="1" width="38.1"/>
    <col collapsed="false" customWidth="false" hidden="false" outlineLevel="0" max="1024" min="6" style="1" width="8.67"/>
  </cols>
  <sheetData>
    <row r="1" customFormat="false" ht="14.25" hidden="false" customHeight="false" outlineLevel="0" collapsed="false">
      <c r="A1" s="34" t="s">
        <v>196</v>
      </c>
      <c r="B1" s="34"/>
      <c r="C1" s="34"/>
      <c r="D1" s="34"/>
      <c r="E1" s="34"/>
    </row>
    <row r="2" customFormat="false" ht="14.25" hidden="false" customHeight="false" outlineLevel="0" collapsed="false">
      <c r="A2" s="34" t="s">
        <v>197</v>
      </c>
      <c r="B2" s="34"/>
      <c r="C2" s="34"/>
      <c r="D2" s="34"/>
      <c r="E2" s="34"/>
    </row>
    <row r="3" customFormat="false" ht="13.8" hidden="false" customHeight="false" outlineLevel="0" collapsed="false">
      <c r="A3" s="38"/>
      <c r="B3" s="41" t="s">
        <v>198</v>
      </c>
      <c r="C3" s="42" t="s">
        <v>195</v>
      </c>
      <c r="D3" s="43"/>
      <c r="E3" s="37" t="s">
        <v>199</v>
      </c>
    </row>
    <row r="4" customFormat="false" ht="14.25" hidden="false" customHeight="false" outlineLevel="0" collapsed="false">
      <c r="A4" s="44"/>
      <c r="B4" s="45" t="s">
        <v>55</v>
      </c>
      <c r="C4" s="46"/>
      <c r="D4" s="46"/>
      <c r="E4" s="203" t="s">
        <v>200</v>
      </c>
    </row>
    <row r="5" customFormat="false" ht="14.25" hidden="false" customHeight="false" outlineLevel="0" collapsed="false">
      <c r="A5" s="34" t="n">
        <v>1</v>
      </c>
      <c r="B5" s="230" t="s">
        <v>56</v>
      </c>
      <c r="C5" s="34"/>
      <c r="D5" s="231" t="s">
        <v>57</v>
      </c>
      <c r="E5" s="230" t="s">
        <v>58</v>
      </c>
    </row>
    <row r="6" customFormat="false" ht="13.8" hidden="false" customHeight="false" outlineLevel="0" collapsed="false">
      <c r="A6" s="50"/>
      <c r="B6" s="51"/>
      <c r="C6" s="52"/>
      <c r="D6" s="53"/>
      <c r="E6" s="51" t="s">
        <v>186</v>
      </c>
    </row>
    <row r="7" customFormat="false" ht="13.8" hidden="false" customHeight="false" outlineLevel="0" collapsed="false">
      <c r="A7" s="54" t="s">
        <v>60</v>
      </c>
      <c r="B7" s="55" t="s">
        <v>61</v>
      </c>
      <c r="C7" s="56"/>
      <c r="D7" s="57" t="n">
        <v>2119.49</v>
      </c>
      <c r="E7" s="55" t="s">
        <v>187</v>
      </c>
    </row>
    <row r="8" customFormat="false" ht="13.8" hidden="false" customHeight="false" outlineLevel="0" collapsed="false">
      <c r="A8" s="204"/>
      <c r="B8" s="87"/>
      <c r="C8" s="205"/>
      <c r="D8" s="206"/>
      <c r="E8" s="87" t="s">
        <v>188</v>
      </c>
    </row>
    <row r="9" customFormat="false" ht="14.25" hidden="false" customHeight="false" outlineLevel="0" collapsed="false">
      <c r="A9" s="54" t="s">
        <v>63</v>
      </c>
      <c r="B9" s="55" t="s">
        <v>64</v>
      </c>
      <c r="C9" s="50"/>
      <c r="D9" s="53"/>
      <c r="E9" s="51"/>
    </row>
    <row r="10" customFormat="false" ht="14.25" hidden="false" customHeight="false" outlineLevel="0" collapsed="false">
      <c r="A10" s="207"/>
      <c r="B10" s="208" t="s">
        <v>201</v>
      </c>
      <c r="C10" s="209"/>
      <c r="D10" s="210" t="n">
        <f aca="false">D7*0.12</f>
        <v>254.3388</v>
      </c>
      <c r="E10" s="208"/>
    </row>
    <row r="11" customFormat="false" ht="14.25" hidden="false" customHeight="false" outlineLevel="0" collapsed="false">
      <c r="A11" s="212"/>
      <c r="B11" s="65"/>
      <c r="C11" s="212"/>
      <c r="D11" s="213"/>
      <c r="E11" s="65"/>
    </row>
    <row r="12" customFormat="false" ht="14.25" hidden="false" customHeight="false" outlineLevel="0" collapsed="false">
      <c r="A12" s="44" t="s">
        <v>65</v>
      </c>
      <c r="B12" s="214" t="s">
        <v>66</v>
      </c>
      <c r="C12" s="215"/>
      <c r="D12" s="216" t="n">
        <f aca="false">D7+D10</f>
        <v>2373.8288</v>
      </c>
      <c r="E12" s="217"/>
    </row>
    <row r="13" customFormat="false" ht="14.25" hidden="false" customHeight="false" outlineLevel="0" collapsed="false">
      <c r="A13" s="38"/>
      <c r="B13" s="39"/>
      <c r="C13" s="38"/>
      <c r="D13" s="40"/>
      <c r="E13" s="39"/>
    </row>
    <row r="14" customFormat="false" ht="14.25" hidden="false" customHeight="false" outlineLevel="0" collapsed="false">
      <c r="A14" s="66"/>
      <c r="B14" s="67" t="s">
        <v>67</v>
      </c>
      <c r="C14" s="68"/>
      <c r="D14" s="69"/>
      <c r="E14" s="70"/>
    </row>
    <row r="15" customFormat="false" ht="14.25" hidden="false" customHeight="false" outlineLevel="0" collapsed="false">
      <c r="A15" s="71"/>
      <c r="B15" s="72" t="s">
        <v>68</v>
      </c>
      <c r="C15" s="73" t="s">
        <v>69</v>
      </c>
      <c r="D15" s="74" t="s">
        <v>57</v>
      </c>
      <c r="E15" s="72" t="s">
        <v>58</v>
      </c>
    </row>
    <row r="16" customFormat="false" ht="14.25" hidden="false" customHeight="false" outlineLevel="0" collapsed="false">
      <c r="A16" s="75" t="s">
        <v>60</v>
      </c>
      <c r="B16" s="59" t="s">
        <v>202</v>
      </c>
      <c r="C16" s="76"/>
      <c r="D16" s="61" t="n">
        <f aca="false">(8*22)-(D12*6%)</f>
        <v>33.570272</v>
      </c>
      <c r="E16" s="59" t="s">
        <v>71</v>
      </c>
    </row>
    <row r="17" customFormat="false" ht="14.25" hidden="false" customHeight="false" outlineLevel="0" collapsed="false">
      <c r="A17" s="75" t="s">
        <v>63</v>
      </c>
      <c r="B17" s="59" t="s">
        <v>72</v>
      </c>
      <c r="C17" s="76" t="n">
        <v>0</v>
      </c>
      <c r="D17" s="61" t="n">
        <f aca="false">(26.14*22)*80%</f>
        <v>460.064</v>
      </c>
      <c r="E17" s="59" t="s">
        <v>84</v>
      </c>
    </row>
    <row r="18" customFormat="false" ht="14.25" hidden="false" customHeight="false" outlineLevel="0" collapsed="false">
      <c r="A18" s="75" t="s">
        <v>74</v>
      </c>
      <c r="B18" s="59" t="s">
        <v>75</v>
      </c>
      <c r="C18" s="76" t="n">
        <v>0</v>
      </c>
      <c r="D18" s="61" t="n">
        <v>43.66</v>
      </c>
      <c r="E18" s="59" t="s">
        <v>203</v>
      </c>
    </row>
    <row r="19" customFormat="false" ht="14.25" hidden="false" customHeight="false" outlineLevel="0" collapsed="false">
      <c r="A19" s="75" t="s">
        <v>76</v>
      </c>
      <c r="B19" s="59" t="s">
        <v>77</v>
      </c>
      <c r="C19" s="76" t="n">
        <v>0</v>
      </c>
      <c r="D19" s="61" t="n">
        <v>5</v>
      </c>
      <c r="E19" s="59" t="s">
        <v>204</v>
      </c>
    </row>
    <row r="20" customFormat="false" ht="14.25" hidden="false" customHeight="false" outlineLevel="0" collapsed="false">
      <c r="A20" s="78"/>
      <c r="B20" s="72" t="s">
        <v>78</v>
      </c>
      <c r="C20" s="79" t="n">
        <f aca="false">SUM(C16:C19)</f>
        <v>0</v>
      </c>
      <c r="D20" s="74" t="n">
        <f aca="false">SUM(D16:D19)</f>
        <v>542.294272</v>
      </c>
      <c r="E20" s="59"/>
    </row>
    <row r="21" customFormat="false" ht="14.25" hidden="false" customHeight="false" outlineLevel="0" collapsed="false">
      <c r="A21" s="38"/>
      <c r="B21" s="39"/>
      <c r="C21" s="38"/>
      <c r="D21" s="40"/>
      <c r="E21" s="39"/>
    </row>
    <row r="22" customFormat="false" ht="14.25" hidden="false" customHeight="false" outlineLevel="0" collapsed="false">
      <c r="A22" s="66"/>
      <c r="B22" s="67" t="s">
        <v>79</v>
      </c>
      <c r="C22" s="68"/>
      <c r="D22" s="69"/>
      <c r="E22" s="70"/>
    </row>
    <row r="23" customFormat="false" ht="14.25" hidden="false" customHeight="false" outlineLevel="0" collapsed="false">
      <c r="A23" s="71"/>
      <c r="B23" s="72" t="s">
        <v>80</v>
      </c>
      <c r="C23" s="73" t="s">
        <v>69</v>
      </c>
      <c r="D23" s="74" t="s">
        <v>57</v>
      </c>
      <c r="E23" s="72" t="s">
        <v>58</v>
      </c>
    </row>
    <row r="24" customFormat="false" ht="14.25" hidden="false" customHeight="false" outlineLevel="0" collapsed="false">
      <c r="A24" s="75" t="s">
        <v>60</v>
      </c>
      <c r="B24" s="59" t="s">
        <v>81</v>
      </c>
      <c r="C24" s="76" t="n">
        <v>0.2</v>
      </c>
      <c r="D24" s="61" t="n">
        <f aca="false">D12*C24</f>
        <v>474.76576</v>
      </c>
      <c r="E24" s="59" t="s">
        <v>82</v>
      </c>
    </row>
    <row r="25" customFormat="false" ht="14.25" hidden="false" customHeight="false" outlineLevel="0" collapsed="false">
      <c r="A25" s="75" t="s">
        <v>63</v>
      </c>
      <c r="B25" s="59" t="s">
        <v>83</v>
      </c>
      <c r="C25" s="76" t="n">
        <v>0.08</v>
      </c>
      <c r="D25" s="61" t="n">
        <f aca="false">D$12*C25</f>
        <v>189.906304</v>
      </c>
      <c r="E25" s="59" t="s">
        <v>84</v>
      </c>
    </row>
    <row r="26" customFormat="false" ht="14.25" hidden="false" customHeight="false" outlineLevel="0" collapsed="false">
      <c r="A26" s="75" t="s">
        <v>74</v>
      </c>
      <c r="B26" s="59" t="s">
        <v>85</v>
      </c>
      <c r="C26" s="76" t="n">
        <v>0.025</v>
      </c>
      <c r="D26" s="61" t="n">
        <f aca="false">D$12*C26</f>
        <v>59.34572</v>
      </c>
      <c r="E26" s="59" t="s">
        <v>86</v>
      </c>
    </row>
    <row r="27" customFormat="false" ht="14.25" hidden="false" customHeight="false" outlineLevel="0" collapsed="false">
      <c r="A27" s="75" t="s">
        <v>76</v>
      </c>
      <c r="B27" s="59" t="s">
        <v>87</v>
      </c>
      <c r="C27" s="76" t="n">
        <v>0.01</v>
      </c>
      <c r="D27" s="61" t="n">
        <f aca="false">D$12*C27</f>
        <v>23.738288</v>
      </c>
      <c r="E27" s="59" t="s">
        <v>88</v>
      </c>
    </row>
    <row r="28" customFormat="false" ht="14.25" hidden="false" customHeight="false" outlineLevel="0" collapsed="false">
      <c r="A28" s="75" t="s">
        <v>89</v>
      </c>
      <c r="B28" s="59" t="s">
        <v>90</v>
      </c>
      <c r="C28" s="76" t="n">
        <v>0.025</v>
      </c>
      <c r="D28" s="61" t="n">
        <f aca="false">D$12*C28</f>
        <v>59.34572</v>
      </c>
      <c r="E28" s="59" t="s">
        <v>91</v>
      </c>
    </row>
    <row r="29" customFormat="false" ht="14.25" hidden="false" customHeight="false" outlineLevel="0" collapsed="false">
      <c r="A29" s="75" t="s">
        <v>92</v>
      </c>
      <c r="B29" s="59" t="s">
        <v>93</v>
      </c>
      <c r="C29" s="76" t="n">
        <v>0.002</v>
      </c>
      <c r="D29" s="61" t="n">
        <f aca="false">D$12*C29</f>
        <v>4.7476576</v>
      </c>
      <c r="E29" s="59" t="s">
        <v>94</v>
      </c>
    </row>
    <row r="30" customFormat="false" ht="14.25" hidden="false" customHeight="false" outlineLevel="0" collapsed="false">
      <c r="A30" s="75" t="s">
        <v>95</v>
      </c>
      <c r="B30" s="59" t="s">
        <v>96</v>
      </c>
      <c r="C30" s="76" t="n">
        <v>0.006</v>
      </c>
      <c r="D30" s="61" t="n">
        <f aca="false">D$12*C30</f>
        <v>14.2429728</v>
      </c>
      <c r="E30" s="59" t="s">
        <v>97</v>
      </c>
    </row>
    <row r="31" customFormat="false" ht="14.25" hidden="false" customHeight="false" outlineLevel="0" collapsed="false">
      <c r="A31" s="80" t="s">
        <v>98</v>
      </c>
      <c r="B31" s="81" t="s">
        <v>99</v>
      </c>
      <c r="C31" s="82" t="n">
        <v>0</v>
      </c>
      <c r="D31" s="83" t="n">
        <f aca="false">D$12*C31</f>
        <v>0</v>
      </c>
      <c r="E31" s="81" t="s">
        <v>100</v>
      </c>
    </row>
    <row r="32" customFormat="false" ht="14.25" hidden="false" customHeight="false" outlineLevel="0" collapsed="false">
      <c r="A32" s="75"/>
      <c r="B32" s="72" t="s">
        <v>101</v>
      </c>
      <c r="C32" s="73" t="n">
        <f aca="false">SUM(C24:C31)</f>
        <v>0.348</v>
      </c>
      <c r="D32" s="74" t="n">
        <f aca="false">SUM(D24:D31)</f>
        <v>826.0924224</v>
      </c>
      <c r="E32" s="59"/>
    </row>
    <row r="33" customFormat="false" ht="14.25" hidden="false" customHeight="false" outlineLevel="0" collapsed="false">
      <c r="A33" s="38"/>
      <c r="B33" s="39"/>
      <c r="C33" s="38"/>
      <c r="D33" s="40"/>
      <c r="E33" s="39"/>
    </row>
    <row r="34" customFormat="false" ht="14.25" hidden="false" customHeight="false" outlineLevel="0" collapsed="false">
      <c r="A34" s="66"/>
      <c r="B34" s="67" t="s">
        <v>102</v>
      </c>
      <c r="C34" s="68"/>
      <c r="D34" s="69"/>
      <c r="E34" s="70"/>
    </row>
    <row r="35" customFormat="false" ht="14.25" hidden="false" customHeight="false" outlineLevel="0" collapsed="false">
      <c r="A35" s="71"/>
      <c r="B35" s="72"/>
      <c r="C35" s="73" t="s">
        <v>69</v>
      </c>
      <c r="D35" s="74" t="s">
        <v>57</v>
      </c>
      <c r="E35" s="72" t="s">
        <v>58</v>
      </c>
    </row>
    <row r="36" customFormat="false" ht="14.25" hidden="false" customHeight="false" outlineLevel="0" collapsed="false">
      <c r="A36" s="75" t="s">
        <v>60</v>
      </c>
      <c r="B36" s="59" t="s">
        <v>103</v>
      </c>
      <c r="C36" s="76" t="n">
        <v>0.0833</v>
      </c>
      <c r="D36" s="61" t="n">
        <f aca="false">D$12*C36</f>
        <v>197.73993904</v>
      </c>
      <c r="E36" s="59" t="s">
        <v>104</v>
      </c>
    </row>
    <row r="37" customFormat="false" ht="14.25" hidden="false" customHeight="false" outlineLevel="0" collapsed="false">
      <c r="A37" s="75" t="s">
        <v>63</v>
      </c>
      <c r="B37" s="87" t="s">
        <v>105</v>
      </c>
      <c r="C37" s="88" t="n">
        <v>0.0833</v>
      </c>
      <c r="D37" s="61" t="n">
        <f aca="false">D$12*C37</f>
        <v>197.73993904</v>
      </c>
      <c r="E37" s="89" t="s">
        <v>106</v>
      </c>
    </row>
    <row r="38" customFormat="false" ht="14.25" hidden="false" customHeight="false" outlineLevel="0" collapsed="false">
      <c r="A38" s="75" t="s">
        <v>74</v>
      </c>
      <c r="B38" s="59" t="s">
        <v>107</v>
      </c>
      <c r="C38" s="76" t="n">
        <v>0.0278</v>
      </c>
      <c r="D38" s="61" t="n">
        <f aca="false">D$12*C38</f>
        <v>65.99244064</v>
      </c>
      <c r="E38" s="59" t="s">
        <v>108</v>
      </c>
    </row>
    <row r="39" customFormat="false" ht="14.25" hidden="false" customHeight="false" outlineLevel="0" collapsed="false">
      <c r="A39" s="90"/>
      <c r="B39" s="91" t="s">
        <v>109</v>
      </c>
      <c r="C39" s="92" t="n">
        <f aca="false">SUM(C36:C38)</f>
        <v>0.1944</v>
      </c>
      <c r="D39" s="93" t="n">
        <f aca="false">SUM(D36:D38)</f>
        <v>461.47231872</v>
      </c>
      <c r="E39" s="51"/>
    </row>
    <row r="40" customFormat="false" ht="14.25" hidden="false" customHeight="false" outlineLevel="0" collapsed="false">
      <c r="A40" s="94"/>
      <c r="B40" s="51"/>
      <c r="C40" s="95"/>
      <c r="D40" s="53"/>
      <c r="E40" s="96" t="s">
        <v>110</v>
      </c>
    </row>
    <row r="41" customFormat="false" ht="14.25" hidden="false" customHeight="false" outlineLevel="0" collapsed="false">
      <c r="A41" s="97" t="s">
        <v>74</v>
      </c>
      <c r="B41" s="98" t="s">
        <v>111</v>
      </c>
      <c r="C41" s="99" t="n">
        <f aca="false">C39*C32</f>
        <v>0.0676512</v>
      </c>
      <c r="D41" s="100" t="n">
        <f aca="false">D$12*C41</f>
        <v>160.59236691456</v>
      </c>
      <c r="E41" s="101" t="s">
        <v>112</v>
      </c>
    </row>
    <row r="42" customFormat="false" ht="14.25" hidden="false" customHeight="false" outlineLevel="0" collapsed="false">
      <c r="A42" s="78"/>
      <c r="B42" s="221" t="s">
        <v>113</v>
      </c>
      <c r="C42" s="222" t="n">
        <f aca="false">SUM(C39:C41)</f>
        <v>0.2620512</v>
      </c>
      <c r="D42" s="223" t="n">
        <f aca="false">SUM(D39:D41)</f>
        <v>622.06468563456</v>
      </c>
      <c r="E42" s="59"/>
    </row>
    <row r="43" customFormat="false" ht="14.25" hidden="false" customHeight="false" outlineLevel="0" collapsed="false">
      <c r="A43" s="232"/>
      <c r="B43" s="233"/>
      <c r="C43" s="234"/>
      <c r="D43" s="235"/>
      <c r="E43" s="233"/>
    </row>
    <row r="44" customFormat="false" ht="14.25" hidden="false" customHeight="false" outlineLevel="0" collapsed="false">
      <c r="A44" s="107"/>
      <c r="B44" s="108" t="s">
        <v>114</v>
      </c>
      <c r="C44" s="109"/>
      <c r="D44" s="110"/>
      <c r="E44" s="111"/>
    </row>
    <row r="45" customFormat="false" ht="14.25" hidden="false" customHeight="false" outlineLevel="0" collapsed="false">
      <c r="A45" s="112"/>
      <c r="B45" s="113"/>
      <c r="C45" s="114" t="s">
        <v>69</v>
      </c>
      <c r="D45" s="115" t="s">
        <v>57</v>
      </c>
      <c r="E45" s="113" t="s">
        <v>58</v>
      </c>
    </row>
    <row r="46" customFormat="false" ht="14.25" hidden="false" customHeight="false" outlineLevel="0" collapsed="false">
      <c r="A46" s="116" t="s">
        <v>60</v>
      </c>
      <c r="B46" s="117" t="s">
        <v>115</v>
      </c>
      <c r="C46" s="118" t="n">
        <v>0</v>
      </c>
      <c r="D46" s="119" t="n">
        <f aca="false">D$12*C46</f>
        <v>0</v>
      </c>
      <c r="E46" s="117" t="s">
        <v>116</v>
      </c>
    </row>
    <row r="47" customFormat="false" ht="14.25" hidden="false" customHeight="false" outlineLevel="0" collapsed="false">
      <c r="A47" s="120"/>
      <c r="B47" s="121"/>
      <c r="C47" s="122"/>
      <c r="D47" s="123"/>
      <c r="E47" s="121" t="s">
        <v>117</v>
      </c>
    </row>
    <row r="48" customFormat="false" ht="14.25" hidden="false" customHeight="false" outlineLevel="0" collapsed="false">
      <c r="A48" s="124"/>
      <c r="B48" s="98"/>
      <c r="C48" s="99"/>
      <c r="D48" s="100"/>
      <c r="E48" s="98" t="s">
        <v>118</v>
      </c>
    </row>
    <row r="49" customFormat="false" ht="14.25" hidden="false" customHeight="false" outlineLevel="0" collapsed="false">
      <c r="A49" s="125"/>
      <c r="B49" s="126" t="s">
        <v>109</v>
      </c>
      <c r="C49" s="127" t="n">
        <f aca="false">SUM(C46:C48)</f>
        <v>0</v>
      </c>
      <c r="D49" s="128" t="n">
        <f aca="false">SUM(D46:D48)</f>
        <v>0</v>
      </c>
      <c r="E49" s="121"/>
    </row>
    <row r="50" customFormat="false" ht="14.25" hidden="false" customHeight="false" outlineLevel="0" collapsed="false">
      <c r="A50" s="129"/>
      <c r="B50" s="130"/>
      <c r="C50" s="118"/>
      <c r="D50" s="119"/>
      <c r="E50" s="131" t="s">
        <v>110</v>
      </c>
    </row>
    <row r="51" customFormat="false" ht="14.25" hidden="false" customHeight="false" outlineLevel="0" collapsed="false">
      <c r="A51" s="97" t="s">
        <v>63</v>
      </c>
      <c r="B51" s="132" t="s">
        <v>111</v>
      </c>
      <c r="C51" s="99" t="n">
        <f aca="false">C49*C32</f>
        <v>0</v>
      </c>
      <c r="D51" s="100" t="n">
        <f aca="false">D$12*C51</f>
        <v>0</v>
      </c>
      <c r="E51" s="101"/>
    </row>
    <row r="52" customFormat="false" ht="14.25" hidden="false" customHeight="false" outlineLevel="0" collapsed="false">
      <c r="A52" s="133"/>
      <c r="B52" s="103" t="s">
        <v>119</v>
      </c>
      <c r="C52" s="104" t="n">
        <f aca="false">SUM(C49:C51)</f>
        <v>0</v>
      </c>
      <c r="D52" s="105" t="n">
        <f aca="false">SUM(D49:D51)</f>
        <v>0</v>
      </c>
      <c r="E52" s="81"/>
    </row>
    <row r="53" customFormat="false" ht="14.25" hidden="false" customHeight="false" outlineLevel="0" collapsed="false">
      <c r="A53" s="199"/>
      <c r="B53" s="219"/>
      <c r="C53" s="199"/>
      <c r="D53" s="220"/>
      <c r="E53" s="219"/>
    </row>
    <row r="54" customFormat="false" ht="14.25" hidden="false" customHeight="false" outlineLevel="0" collapsed="false">
      <c r="A54" s="107"/>
      <c r="B54" s="108" t="s">
        <v>120</v>
      </c>
      <c r="C54" s="109"/>
      <c r="D54" s="110"/>
      <c r="E54" s="111"/>
    </row>
    <row r="55" customFormat="false" ht="14.25" hidden="false" customHeight="false" outlineLevel="0" collapsed="false">
      <c r="A55" s="107"/>
      <c r="B55" s="113"/>
      <c r="C55" s="134" t="s">
        <v>69</v>
      </c>
      <c r="D55" s="135" t="s">
        <v>57</v>
      </c>
      <c r="E55" s="136" t="s">
        <v>58</v>
      </c>
    </row>
    <row r="56" customFormat="false" ht="14.25" hidden="false" customHeight="false" outlineLevel="0" collapsed="false">
      <c r="A56" s="129"/>
      <c r="B56" s="117"/>
      <c r="C56" s="116"/>
      <c r="D56" s="137"/>
      <c r="E56" s="138" t="s">
        <v>121</v>
      </c>
    </row>
    <row r="57" customFormat="false" ht="14.25" hidden="false" customHeight="false" outlineLevel="0" collapsed="false">
      <c r="A57" s="139" t="s">
        <v>60</v>
      </c>
      <c r="B57" s="121" t="s">
        <v>122</v>
      </c>
      <c r="C57" s="122" t="n">
        <f aca="false">5%*8.33%</f>
        <v>0.004165</v>
      </c>
      <c r="D57" s="140" t="n">
        <f aca="false">D$12*C57</f>
        <v>9.886996952</v>
      </c>
      <c r="E57" s="138" t="s">
        <v>123</v>
      </c>
    </row>
    <row r="58" customFormat="false" ht="14.25" hidden="false" customHeight="false" outlineLevel="0" collapsed="false">
      <c r="A58" s="97"/>
      <c r="B58" s="98"/>
      <c r="C58" s="99"/>
      <c r="D58" s="141"/>
      <c r="E58" s="101" t="s">
        <v>124</v>
      </c>
    </row>
    <row r="59" customFormat="false" ht="14.25" hidden="false" customHeight="false" outlineLevel="0" collapsed="false">
      <c r="A59" s="120"/>
      <c r="B59" s="121"/>
      <c r="C59" s="122"/>
      <c r="D59" s="123"/>
      <c r="E59" s="131" t="s">
        <v>125</v>
      </c>
    </row>
    <row r="60" customFormat="false" ht="14.25" hidden="false" customHeight="false" outlineLevel="0" collapsed="false">
      <c r="A60" s="124" t="s">
        <v>63</v>
      </c>
      <c r="B60" s="98" t="s">
        <v>126</v>
      </c>
      <c r="C60" s="99" t="n">
        <f aca="false">C57*8%</f>
        <v>0.0003332</v>
      </c>
      <c r="D60" s="100" t="n">
        <f aca="false">D$12*C60</f>
        <v>0.79095975616</v>
      </c>
      <c r="E60" s="101" t="s">
        <v>127</v>
      </c>
    </row>
    <row r="61" customFormat="false" ht="14.25" hidden="false" customHeight="false" outlineLevel="0" collapsed="false">
      <c r="A61" s="116"/>
      <c r="B61" s="117" t="s">
        <v>128</v>
      </c>
      <c r="C61" s="118"/>
      <c r="D61" s="119"/>
      <c r="E61" s="117" t="s">
        <v>129</v>
      </c>
    </row>
    <row r="62" customFormat="false" ht="14.25" hidden="false" customHeight="false" outlineLevel="0" collapsed="false">
      <c r="A62" s="124" t="s">
        <v>74</v>
      </c>
      <c r="B62" s="98" t="s">
        <v>130</v>
      </c>
      <c r="C62" s="99" t="n">
        <v>0</v>
      </c>
      <c r="D62" s="100" t="n">
        <f aca="false">D$12*C62</f>
        <v>0</v>
      </c>
      <c r="E62" s="98"/>
    </row>
    <row r="63" customFormat="false" ht="14.25" hidden="false" customHeight="false" outlineLevel="0" collapsed="false">
      <c r="A63" s="116"/>
      <c r="B63" s="117"/>
      <c r="C63" s="142"/>
      <c r="D63" s="119"/>
      <c r="E63" s="131" t="s">
        <v>131</v>
      </c>
    </row>
    <row r="64" customFormat="false" ht="14.25" hidden="false" customHeight="false" outlineLevel="0" collapsed="false">
      <c r="A64" s="120" t="s">
        <v>76</v>
      </c>
      <c r="B64" s="121" t="s">
        <v>132</v>
      </c>
      <c r="C64" s="143" t="n">
        <f aca="false">(7/30)/12</f>
        <v>0.0194444444444444</v>
      </c>
      <c r="D64" s="123" t="n">
        <f aca="false">D$12*C64</f>
        <v>46.1577822222222</v>
      </c>
      <c r="E64" s="138" t="s">
        <v>133</v>
      </c>
    </row>
    <row r="65" customFormat="false" ht="14.25" hidden="false" customHeight="false" outlineLevel="0" collapsed="false">
      <c r="A65" s="124"/>
      <c r="B65" s="121"/>
      <c r="C65" s="144"/>
      <c r="D65" s="100"/>
      <c r="E65" s="138" t="s">
        <v>134</v>
      </c>
    </row>
    <row r="66" customFormat="false" ht="14.25" hidden="false" customHeight="false" outlineLevel="0" collapsed="false">
      <c r="A66" s="139" t="s">
        <v>89</v>
      </c>
      <c r="B66" s="117" t="s">
        <v>111</v>
      </c>
      <c r="C66" s="145" t="n">
        <f aca="false">C64*C32</f>
        <v>0.00676666666666667</v>
      </c>
      <c r="D66" s="123" t="n">
        <f aca="false">D$12*C66</f>
        <v>16.0629082133333</v>
      </c>
      <c r="E66" s="117" t="s">
        <v>135</v>
      </c>
    </row>
    <row r="67" customFormat="false" ht="14.25" hidden="false" customHeight="false" outlineLevel="0" collapsed="false">
      <c r="A67" s="139"/>
      <c r="B67" s="98"/>
      <c r="C67" s="145"/>
      <c r="D67" s="146"/>
      <c r="E67" s="98" t="s">
        <v>136</v>
      </c>
    </row>
    <row r="68" customFormat="false" ht="14.25" hidden="false" customHeight="false" outlineLevel="0" collapsed="false">
      <c r="A68" s="116"/>
      <c r="B68" s="117" t="s">
        <v>128</v>
      </c>
      <c r="C68" s="118"/>
      <c r="D68" s="119"/>
      <c r="E68" s="121" t="s">
        <v>129</v>
      </c>
    </row>
    <row r="69" customFormat="false" ht="14.25" hidden="false" customHeight="false" outlineLevel="0" collapsed="false">
      <c r="A69" s="124" t="s">
        <v>92</v>
      </c>
      <c r="B69" s="98" t="s">
        <v>137</v>
      </c>
      <c r="C69" s="99" t="n">
        <v>0</v>
      </c>
      <c r="D69" s="100" t="n">
        <f aca="false">D$12*C69</f>
        <v>0</v>
      </c>
      <c r="E69" s="98"/>
    </row>
    <row r="70" customFormat="false" ht="14.25" hidden="false" customHeight="false" outlineLevel="0" collapsed="false">
      <c r="A70" s="147"/>
      <c r="B70" s="84" t="s">
        <v>138</v>
      </c>
      <c r="C70" s="85" t="n">
        <f aca="false">SUM(C57:C69)</f>
        <v>0.0307093111111111</v>
      </c>
      <c r="D70" s="86" t="n">
        <f aca="false">SUM(D57:D69)</f>
        <v>72.8986471437156</v>
      </c>
      <c r="E70" s="81"/>
    </row>
    <row r="71" customFormat="false" ht="14.25" hidden="false" customHeight="false" outlineLevel="0" collapsed="false">
      <c r="A71" s="232"/>
      <c r="B71" s="233"/>
      <c r="C71" s="234"/>
      <c r="D71" s="235"/>
      <c r="E71" s="233"/>
    </row>
    <row r="72" customFormat="false" ht="14.25" hidden="false" customHeight="false" outlineLevel="0" collapsed="false">
      <c r="A72" s="107"/>
      <c r="B72" s="108" t="s">
        <v>139</v>
      </c>
      <c r="C72" s="109"/>
      <c r="D72" s="110"/>
      <c r="E72" s="111"/>
    </row>
    <row r="73" customFormat="false" ht="14.25" hidden="false" customHeight="false" outlineLevel="0" collapsed="false">
      <c r="A73" s="120"/>
      <c r="B73" s="121"/>
      <c r="C73" s="122"/>
      <c r="D73" s="123"/>
      <c r="E73" s="131" t="s">
        <v>125</v>
      </c>
    </row>
    <row r="74" customFormat="false" ht="14.25" hidden="false" customHeight="false" outlineLevel="0" collapsed="false">
      <c r="A74" s="120" t="s">
        <v>60</v>
      </c>
      <c r="B74" s="121" t="s">
        <v>141</v>
      </c>
      <c r="C74" s="122" t="n">
        <f aca="false">(5/30)/12</f>
        <v>0.0138888888888889</v>
      </c>
      <c r="D74" s="123" t="n">
        <f aca="false">D$12*C74</f>
        <v>32.9698444444444</v>
      </c>
      <c r="E74" s="138" t="s">
        <v>142</v>
      </c>
    </row>
    <row r="75" customFormat="false" ht="14.25" hidden="false" customHeight="false" outlineLevel="0" collapsed="false">
      <c r="A75" s="129"/>
      <c r="B75" s="117"/>
      <c r="C75" s="151"/>
      <c r="D75" s="119"/>
      <c r="E75" s="117" t="s">
        <v>143</v>
      </c>
    </row>
    <row r="76" customFormat="false" ht="14.25" hidden="false" customHeight="false" outlineLevel="0" collapsed="false">
      <c r="A76" s="139" t="s">
        <v>63</v>
      </c>
      <c r="B76" s="121" t="s">
        <v>144</v>
      </c>
      <c r="C76" s="145" t="n">
        <v>0</v>
      </c>
      <c r="D76" s="123" t="n">
        <f aca="false">D$12*C76</f>
        <v>0</v>
      </c>
      <c r="E76" s="121" t="s">
        <v>145</v>
      </c>
    </row>
    <row r="77" customFormat="false" ht="14.25" hidden="false" customHeight="false" outlineLevel="0" collapsed="false">
      <c r="A77" s="97"/>
      <c r="B77" s="98"/>
      <c r="C77" s="152"/>
      <c r="D77" s="100"/>
      <c r="E77" s="98" t="s">
        <v>146</v>
      </c>
    </row>
    <row r="78" customFormat="false" ht="14.25" hidden="false" customHeight="false" outlineLevel="0" collapsed="false">
      <c r="A78" s="120"/>
      <c r="B78" s="121"/>
      <c r="C78" s="143"/>
      <c r="D78" s="123"/>
      <c r="E78" s="153" t="s">
        <v>147</v>
      </c>
    </row>
    <row r="79" customFormat="false" ht="14.25" hidden="false" customHeight="false" outlineLevel="0" collapsed="false">
      <c r="A79" s="120" t="s">
        <v>74</v>
      </c>
      <c r="B79" s="121" t="s">
        <v>148</v>
      </c>
      <c r="C79" s="143" t="n">
        <f aca="false">(3/30)/12</f>
        <v>0.00833333333333333</v>
      </c>
      <c r="D79" s="123" t="n">
        <f aca="false">D$12*C79</f>
        <v>19.7819066666667</v>
      </c>
      <c r="E79" s="138" t="s">
        <v>149</v>
      </c>
    </row>
    <row r="80" customFormat="false" ht="14.25" hidden="false" customHeight="false" outlineLevel="0" collapsed="false">
      <c r="A80" s="124"/>
      <c r="B80" s="121"/>
      <c r="C80" s="144"/>
      <c r="D80" s="100"/>
      <c r="E80" s="138" t="s">
        <v>150</v>
      </c>
    </row>
    <row r="81" customFormat="false" ht="14.25" hidden="false" customHeight="false" outlineLevel="0" collapsed="false">
      <c r="A81" s="139" t="s">
        <v>76</v>
      </c>
      <c r="B81" s="117" t="s">
        <v>151</v>
      </c>
      <c r="C81" s="145" t="n">
        <f aca="false">(15/30)/12*0.1</f>
        <v>0.00416666666666667</v>
      </c>
      <c r="D81" s="123" t="n">
        <f aca="false">D$12*C81</f>
        <v>9.89095333333333</v>
      </c>
      <c r="E81" s="117" t="s">
        <v>152</v>
      </c>
    </row>
    <row r="82" customFormat="false" ht="14.25" hidden="false" customHeight="false" outlineLevel="0" collapsed="false">
      <c r="A82" s="139"/>
      <c r="B82" s="98"/>
      <c r="C82" s="145"/>
      <c r="D82" s="146"/>
      <c r="E82" s="98" t="s">
        <v>153</v>
      </c>
    </row>
    <row r="83" customFormat="false" ht="14.25" hidden="false" customHeight="false" outlineLevel="0" collapsed="false">
      <c r="A83" s="147"/>
      <c r="B83" s="84" t="s">
        <v>154</v>
      </c>
      <c r="C83" s="85" t="n">
        <f aca="false">SUM(C73:C82)</f>
        <v>0.0263888888888889</v>
      </c>
      <c r="D83" s="86" t="n">
        <f aca="false">SUM(D73:D82)</f>
        <v>62.6427044444444</v>
      </c>
      <c r="E83" s="81"/>
    </row>
    <row r="84" customFormat="false" ht="14.25" hidden="false" customHeight="false" outlineLevel="0" collapsed="false">
      <c r="A84" s="80" t="s">
        <v>89</v>
      </c>
      <c r="B84" s="81" t="s">
        <v>155</v>
      </c>
      <c r="C84" s="118" t="n">
        <f aca="false">C83*C32</f>
        <v>0.00918333333333333</v>
      </c>
      <c r="D84" s="123" t="n">
        <f aca="false">D$12*C84</f>
        <v>21.7996611466667</v>
      </c>
      <c r="E84" s="117" t="s">
        <v>156</v>
      </c>
    </row>
    <row r="85" customFormat="false" ht="14.25" hidden="false" customHeight="false" outlineLevel="0" collapsed="false">
      <c r="A85" s="154"/>
      <c r="B85" s="155" t="s">
        <v>157</v>
      </c>
      <c r="C85" s="154"/>
      <c r="D85" s="156" t="n">
        <f aca="false">SUM(D83:D84)</f>
        <v>84.4423655911111</v>
      </c>
      <c r="E85" s="98" t="s">
        <v>158</v>
      </c>
    </row>
    <row r="86" customFormat="false" ht="14.25" hidden="false" customHeight="false" outlineLevel="0" collapsed="false">
      <c r="A86" s="232"/>
      <c r="B86" s="236"/>
      <c r="C86" s="232"/>
      <c r="D86" s="237"/>
      <c r="E86" s="233"/>
    </row>
    <row r="87" customFormat="false" ht="14.25" hidden="false" customHeight="false" outlineLevel="0" collapsed="false">
      <c r="A87" s="188"/>
      <c r="B87" s="226" t="s">
        <v>159</v>
      </c>
      <c r="C87" s="238"/>
      <c r="D87" s="227" t="n">
        <f aca="false">D85+D70+D52+D42+D32+D20+D12</f>
        <v>4521.62119276939</v>
      </c>
      <c r="E87" s="189"/>
    </row>
    <row r="88" customFormat="false" ht="14.25" hidden="false" customHeight="false" outlineLevel="0" collapsed="false">
      <c r="A88" s="232"/>
      <c r="B88" s="236"/>
      <c r="C88" s="239"/>
      <c r="D88" s="237"/>
      <c r="E88" s="233"/>
    </row>
    <row r="89" customFormat="false" ht="15" hidden="false" customHeight="false" outlineLevel="0" collapsed="false">
      <c r="A89" s="232"/>
      <c r="B89" s="226" t="s">
        <v>160</v>
      </c>
      <c r="C89" s="238"/>
      <c r="D89" s="240" t="s">
        <v>161</v>
      </c>
      <c r="E89" s="241" t="n">
        <f aca="false">D87*D89</f>
        <v>4521.62119276939</v>
      </c>
    </row>
    <row r="90" customFormat="false" ht="14.25" hidden="false" customHeight="false" outlineLevel="0" collapsed="false">
      <c r="A90" s="199"/>
      <c r="B90" s="219"/>
      <c r="C90" s="199"/>
      <c r="D90" s="220"/>
      <c r="E90" s="219"/>
    </row>
    <row r="91" customFormat="false" ht="14.25" hidden="false" customHeight="false" outlineLevel="0" collapsed="false">
      <c r="A91" s="107"/>
      <c r="B91" s="108" t="s">
        <v>162</v>
      </c>
      <c r="C91" s="109"/>
      <c r="D91" s="110"/>
      <c r="E91" s="111"/>
    </row>
    <row r="92" customFormat="false" ht="14.25" hidden="false" customHeight="false" outlineLevel="0" collapsed="false">
      <c r="A92" s="167"/>
      <c r="B92" s="136"/>
      <c r="C92" s="168" t="s">
        <v>69</v>
      </c>
      <c r="D92" s="169" t="s">
        <v>57</v>
      </c>
      <c r="E92" s="149" t="s">
        <v>58</v>
      </c>
    </row>
    <row r="93" customFormat="false" ht="14.25" hidden="false" customHeight="false" outlineLevel="0" collapsed="false">
      <c r="A93" s="124" t="s">
        <v>60</v>
      </c>
      <c r="B93" s="98" t="s">
        <v>163</v>
      </c>
      <c r="C93" s="99" t="n">
        <v>0.13</v>
      </c>
      <c r="D93" s="100" t="n">
        <f aca="false">E89*C93</f>
        <v>587.81075506002</v>
      </c>
      <c r="E93" s="170" t="s">
        <v>205</v>
      </c>
    </row>
    <row r="94" customFormat="false" ht="14.25" hidden="false" customHeight="false" outlineLevel="0" collapsed="false">
      <c r="A94" s="80" t="s">
        <v>63</v>
      </c>
      <c r="B94" s="98" t="s">
        <v>165</v>
      </c>
      <c r="C94" s="99" t="n">
        <v>0.1</v>
      </c>
      <c r="D94" s="83" t="n">
        <f aca="false">(E89)*C94</f>
        <v>452.162119276939</v>
      </c>
      <c r="E94" s="170" t="s">
        <v>166</v>
      </c>
    </row>
    <row r="95" customFormat="false" ht="14.25" hidden="false" customHeight="false" outlineLevel="0" collapsed="false">
      <c r="A95" s="116"/>
      <c r="B95" s="113" t="s">
        <v>167</v>
      </c>
      <c r="C95" s="122"/>
      <c r="D95" s="115" t="n">
        <f aca="false">SUM(D93:D94)</f>
        <v>1039.97287433696</v>
      </c>
      <c r="E95" s="171"/>
      <c r="H95" s="242" t="n">
        <f aca="false">3976.81+434.7</f>
        <v>4411.51</v>
      </c>
    </row>
    <row r="96" customFormat="false" ht="14.25" hidden="false" customHeight="false" outlineLevel="0" collapsed="false">
      <c r="A96" s="102" t="s">
        <v>168</v>
      </c>
      <c r="B96" s="243" t="s">
        <v>206</v>
      </c>
      <c r="C96" s="173"/>
      <c r="D96" s="174"/>
      <c r="E96" s="175"/>
    </row>
    <row r="97" customFormat="false" ht="14.25" hidden="false" customHeight="false" outlineLevel="0" collapsed="false">
      <c r="A97" s="244"/>
      <c r="B97" s="245"/>
      <c r="C97" s="246"/>
      <c r="D97" s="247"/>
      <c r="E97" s="248"/>
    </row>
    <row r="98" customFormat="false" ht="14.25" hidden="false" customHeight="false" outlineLevel="0" collapsed="false">
      <c r="A98" s="249"/>
      <c r="B98" s="250" t="s">
        <v>170</v>
      </c>
      <c r="C98" s="251"/>
      <c r="D98" s="201" t="n">
        <f aca="false">E89+D95</f>
        <v>5561.59406710635</v>
      </c>
      <c r="E98" s="252"/>
    </row>
    <row r="99" customFormat="false" ht="14.25" hidden="false" customHeight="false" outlineLevel="0" collapsed="false">
      <c r="A99" s="232"/>
      <c r="B99" s="233"/>
      <c r="C99" s="234"/>
      <c r="D99" s="235"/>
      <c r="E99" s="253"/>
    </row>
    <row r="100" customFormat="false" ht="14.25" hidden="false" customHeight="false" outlineLevel="0" collapsed="false">
      <c r="A100" s="254"/>
      <c r="B100" s="255" t="s">
        <v>171</v>
      </c>
      <c r="C100" s="256"/>
      <c r="D100" s="257"/>
      <c r="E100" s="258"/>
    </row>
    <row r="101" customFormat="false" ht="14.25" hidden="false" customHeight="false" outlineLevel="0" collapsed="false">
      <c r="A101" s="200"/>
      <c r="B101" s="259"/>
      <c r="C101" s="260" t="s">
        <v>69</v>
      </c>
      <c r="D101" s="261" t="s">
        <v>57</v>
      </c>
      <c r="E101" s="202" t="s">
        <v>58</v>
      </c>
    </row>
    <row r="102" customFormat="false" ht="14.25" hidden="false" customHeight="false" outlineLevel="0" collapsed="false">
      <c r="A102" s="262" t="s">
        <v>74</v>
      </c>
      <c r="B102" s="263" t="s">
        <v>172</v>
      </c>
      <c r="C102" s="264"/>
      <c r="D102" s="191"/>
      <c r="E102" s="265" t="s">
        <v>173</v>
      </c>
    </row>
    <row r="103" customFormat="false" ht="13.8" hidden="false" customHeight="false" outlineLevel="0" collapsed="false">
      <c r="A103" s="80"/>
      <c r="B103" s="81" t="s">
        <v>174</v>
      </c>
      <c r="C103" s="82" t="n">
        <v>0.0165</v>
      </c>
      <c r="D103" s="83" t="n">
        <f aca="false">$D$98*C103</f>
        <v>91.7663021072547</v>
      </c>
      <c r="E103" s="187" t="s">
        <v>175</v>
      </c>
    </row>
    <row r="104" customFormat="false" ht="13.8" hidden="false" customHeight="false" outlineLevel="0" collapsed="false">
      <c r="A104" s="80"/>
      <c r="B104" s="81" t="s">
        <v>176</v>
      </c>
      <c r="C104" s="82" t="n">
        <v>0.076</v>
      </c>
      <c r="D104" s="83" t="n">
        <f aca="false">$D$98*C104</f>
        <v>422.681149100082</v>
      </c>
      <c r="E104" s="187" t="s">
        <v>175</v>
      </c>
    </row>
    <row r="105" customFormat="false" ht="13.8" hidden="false" customHeight="false" outlineLevel="0" collapsed="false">
      <c r="A105" s="80"/>
      <c r="B105" s="81"/>
      <c r="C105" s="82"/>
      <c r="D105" s="83"/>
      <c r="E105" s="266"/>
    </row>
    <row r="106" customFormat="false" ht="13.8" hidden="false" customHeight="false" outlineLevel="0" collapsed="false">
      <c r="A106" s="80"/>
      <c r="B106" s="81"/>
      <c r="C106" s="82"/>
      <c r="D106" s="83"/>
      <c r="E106" s="121"/>
    </row>
    <row r="107" customFormat="false" ht="13.8" hidden="false" customHeight="false" outlineLevel="0" collapsed="false">
      <c r="A107" s="188"/>
      <c r="B107" s="189" t="s">
        <v>177</v>
      </c>
      <c r="C107" s="190" t="n">
        <v>0.03</v>
      </c>
      <c r="D107" s="191" t="n">
        <f aca="false">$D$98*C107</f>
        <v>166.84782201319</v>
      </c>
      <c r="E107" s="267" t="s">
        <v>207</v>
      </c>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SUM(C103:C108)</f>
        <v>0.1225</v>
      </c>
      <c r="D109" s="86" t="n">
        <f aca="false">SUM(D103:D108)</f>
        <v>681.295273220527</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D109+D98</f>
        <v>6242.88934032687</v>
      </c>
      <c r="E111" s="81"/>
    </row>
    <row r="112" customFormat="false" ht="14.25" hidden="false" customHeight="false" outlineLevel="0" collapsed="false">
      <c r="A112" s="188"/>
      <c r="B112" s="226"/>
      <c r="C112" s="188"/>
      <c r="D112" s="227"/>
      <c r="E112" s="189"/>
    </row>
    <row r="113" customFormat="false" ht="14.25" hidden="false" customHeight="false" outlineLevel="0" collapsed="false">
      <c r="A113" s="188"/>
      <c r="B113" s="226"/>
      <c r="C113" s="188"/>
      <c r="D113" s="227"/>
      <c r="E113" s="189"/>
    </row>
    <row r="114" customFormat="false" ht="14.25" hidden="false" customHeight="false" outlineLevel="0" collapsed="false">
      <c r="A114" s="188"/>
      <c r="B114" s="226" t="s">
        <v>180</v>
      </c>
      <c r="C114" s="188" t="n">
        <v>12</v>
      </c>
      <c r="D114" s="227" t="n">
        <f aca="false">D111*C114</f>
        <v>74914.6720839225</v>
      </c>
      <c r="E114" s="189"/>
    </row>
    <row r="115" customFormat="false" ht="14.25" hidden="false" customHeight="false" outlineLevel="0" collapsed="false">
      <c r="A115" s="188"/>
      <c r="B115" s="226"/>
      <c r="C115" s="188"/>
      <c r="D115" s="227"/>
      <c r="E115" s="189"/>
    </row>
    <row r="116" customFormat="false" ht="14.25" hidden="false" customHeight="false" outlineLevel="0" collapsed="false">
      <c r="A116" s="188"/>
      <c r="B116" s="226"/>
      <c r="C116" s="188"/>
      <c r="D116" s="227"/>
      <c r="E116" s="189"/>
    </row>
    <row r="117" customFormat="false" ht="14.25" hidden="false" customHeight="false" outlineLevel="0" collapsed="false">
      <c r="A117" s="196"/>
      <c r="B117" s="196"/>
      <c r="C117" s="196"/>
      <c r="D117" s="196"/>
      <c r="E117" s="196"/>
    </row>
    <row r="118" customFormat="false" ht="32.95" hidden="false" customHeight="true" outlineLevel="0" collapsed="false">
      <c r="A118" s="196"/>
      <c r="B118" s="193" t="s">
        <v>181</v>
      </c>
      <c r="C118" s="193"/>
      <c r="D118" s="193"/>
      <c r="E118" s="193"/>
    </row>
    <row r="119" customFormat="false" ht="13.8" hidden="false" customHeight="false" outlineLevel="0" collapsed="false">
      <c r="A119" s="196"/>
      <c r="B119" s="31"/>
      <c r="C119" s="31"/>
      <c r="D119" s="31"/>
      <c r="E119" s="31"/>
    </row>
    <row r="120" customFormat="false" ht="36.1" hidden="false" customHeight="false" outlineLevel="0" collapsed="false">
      <c r="B120" s="194" t="s">
        <v>182</v>
      </c>
      <c r="C120" s="194"/>
      <c r="D120" s="194"/>
      <c r="E120" s="194"/>
    </row>
  </sheetData>
  <sheetProtection sheet="true" password="ca9c" objects="true" scenarios="true"/>
  <mergeCells count="4">
    <mergeCell ref="A1:E1"/>
    <mergeCell ref="A2:E2"/>
    <mergeCell ref="B118:E118"/>
    <mergeCell ref="B120:E12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4.43"/>
    <col collapsed="false" customWidth="true" hidden="false" outlineLevel="0" max="5" min="5" style="196" width="43.66"/>
    <col collapsed="false" customWidth="false" hidden="false" outlineLevel="0" max="1024" min="6" style="196" width="9.12"/>
  </cols>
  <sheetData>
    <row r="1" customFormat="false" ht="16.5" hidden="false" customHeight="false" outlineLevel="0" collapsed="false">
      <c r="A1" s="33"/>
      <c r="B1" s="33"/>
      <c r="C1" s="33"/>
      <c r="D1" s="33"/>
      <c r="E1" s="33"/>
    </row>
    <row r="2" customFormat="false" ht="14.25" hidden="false" customHeight="false" outlineLevel="0" collapsed="false">
      <c r="A2" s="197" t="s">
        <v>208</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36" t="s">
        <v>12</v>
      </c>
      <c r="C4" s="42" t="s">
        <v>195</v>
      </c>
      <c r="D4" s="268"/>
      <c r="E4" s="37" t="s">
        <v>53</v>
      </c>
    </row>
    <row r="5" customFormat="false" ht="14.25" hidden="false" customHeight="false" outlineLevel="0" collapsed="false">
      <c r="A5" s="44"/>
      <c r="B5" s="45" t="s">
        <v>55</v>
      </c>
      <c r="C5" s="46"/>
      <c r="D5" s="46"/>
      <c r="E5" s="41" t="s">
        <v>209</v>
      </c>
    </row>
    <row r="6" customFormat="false" ht="14.25" hidden="false" customHeight="false" outlineLevel="0" collapsed="false">
      <c r="A6" s="36" t="n">
        <v>1</v>
      </c>
      <c r="B6" s="48" t="s">
        <v>56</v>
      </c>
      <c r="C6" s="36"/>
      <c r="D6" s="49" t="s">
        <v>57</v>
      </c>
      <c r="E6" s="41" t="s">
        <v>58</v>
      </c>
    </row>
    <row r="7" customFormat="false" ht="14.25" hidden="false" customHeight="false" outlineLevel="0" collapsed="false">
      <c r="A7" s="50"/>
      <c r="B7" s="51"/>
      <c r="C7" s="52"/>
      <c r="D7" s="53"/>
      <c r="E7" s="55" t="s">
        <v>59</v>
      </c>
    </row>
    <row r="8" customFormat="false" ht="14.25" hidden="false" customHeight="false" outlineLevel="0" collapsed="false">
      <c r="A8" s="54" t="s">
        <v>60</v>
      </c>
      <c r="B8" s="55" t="s">
        <v>61</v>
      </c>
      <c r="C8" s="56"/>
      <c r="D8" s="57" t="n">
        <v>1440.4</v>
      </c>
      <c r="E8" s="55" t="s">
        <v>210</v>
      </c>
    </row>
    <row r="9" customFormat="false" ht="14.25" hidden="false" customHeight="false" outlineLevel="0" collapsed="false">
      <c r="A9" s="204"/>
      <c r="B9" s="87"/>
      <c r="C9" s="205"/>
      <c r="D9" s="206"/>
      <c r="E9" s="87"/>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1440.4</v>
      </c>
      <c r="E13" s="217"/>
      <c r="H13" s="269"/>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14.25" hidden="false" customHeight="false" outlineLevel="0" collapsed="false">
      <c r="A17" s="75" t="s">
        <v>60</v>
      </c>
      <c r="B17" s="59" t="s">
        <v>70</v>
      </c>
      <c r="C17" s="76"/>
      <c r="D17" s="61" t="n">
        <f aca="false">((4*22)*4)-(D13*6%)</f>
        <v>265.576</v>
      </c>
      <c r="E17" s="59" t="s">
        <v>71</v>
      </c>
    </row>
    <row r="18" customFormat="false" ht="14.25" hidden="false" customHeight="false" outlineLevel="0" collapsed="false">
      <c r="A18" s="75" t="s">
        <v>63</v>
      </c>
      <c r="B18" s="59" t="s">
        <v>72</v>
      </c>
      <c r="C18" s="76" t="n">
        <v>0</v>
      </c>
      <c r="D18" s="61" t="n">
        <v>460.06</v>
      </c>
      <c r="E18" s="59" t="s">
        <v>211</v>
      </c>
      <c r="H18" s="218"/>
    </row>
    <row r="19" customFormat="false" ht="14.25" hidden="false" customHeight="false" outlineLevel="0" collapsed="false">
      <c r="A19" s="75" t="s">
        <v>74</v>
      </c>
      <c r="B19" s="59" t="s">
        <v>189</v>
      </c>
      <c r="C19" s="76" t="n">
        <v>0</v>
      </c>
      <c r="D19" s="61" t="n">
        <v>43.66</v>
      </c>
      <c r="E19" s="59" t="s">
        <v>203</v>
      </c>
    </row>
    <row r="20" customFormat="false" ht="14.25" hidden="false" customHeight="false" outlineLevel="0" collapsed="false">
      <c r="A20" s="75" t="s">
        <v>76</v>
      </c>
      <c r="B20" s="59" t="s">
        <v>77</v>
      </c>
      <c r="C20" s="76"/>
      <c r="D20" s="61" t="n">
        <f aca="false">GARÇOM!D18</f>
        <v>5</v>
      </c>
      <c r="E20" s="59" t="s">
        <v>204</v>
      </c>
    </row>
    <row r="21" customFormat="false" ht="14.25" hidden="false" customHeight="false" outlineLevel="0" collapsed="false">
      <c r="A21" s="78"/>
      <c r="B21" s="72" t="s">
        <v>78</v>
      </c>
      <c r="C21" s="79" t="n">
        <f aca="false">SUM(C17:C20)</f>
        <v>0</v>
      </c>
      <c r="D21" s="74" t="n">
        <f aca="false">SUM(D17:D20)</f>
        <v>774.296</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c r="H24" s="270"/>
    </row>
    <row r="25" customFormat="false" ht="14.25" hidden="false" customHeight="false" outlineLevel="0" collapsed="false">
      <c r="A25" s="75" t="s">
        <v>60</v>
      </c>
      <c r="B25" s="59" t="s">
        <v>81</v>
      </c>
      <c r="C25" s="76" t="n">
        <v>0.2</v>
      </c>
      <c r="D25" s="61" t="n">
        <f aca="false">D13*C25</f>
        <v>288.08</v>
      </c>
      <c r="E25" s="59" t="s">
        <v>82</v>
      </c>
    </row>
    <row r="26" customFormat="false" ht="14.25" hidden="false" customHeight="false" outlineLevel="0" collapsed="false">
      <c r="A26" s="75" t="s">
        <v>63</v>
      </c>
      <c r="B26" s="59" t="s">
        <v>83</v>
      </c>
      <c r="C26" s="76" t="n">
        <v>0.08</v>
      </c>
      <c r="D26" s="61" t="n">
        <f aca="false">D$13*C26</f>
        <v>115.232</v>
      </c>
      <c r="E26" s="59" t="s">
        <v>84</v>
      </c>
    </row>
    <row r="27" customFormat="false" ht="14.25" hidden="false" customHeight="false" outlineLevel="0" collapsed="false">
      <c r="A27" s="75" t="s">
        <v>74</v>
      </c>
      <c r="B27" s="59" t="s">
        <v>85</v>
      </c>
      <c r="C27" s="76" t="n">
        <v>0.025</v>
      </c>
      <c r="D27" s="61" t="n">
        <f aca="false">D$13*C27</f>
        <v>36.01</v>
      </c>
      <c r="E27" s="59" t="s">
        <v>86</v>
      </c>
    </row>
    <row r="28" customFormat="false" ht="14.25" hidden="false" customHeight="false" outlineLevel="0" collapsed="false">
      <c r="A28" s="75" t="s">
        <v>76</v>
      </c>
      <c r="B28" s="59" t="s">
        <v>87</v>
      </c>
      <c r="C28" s="76" t="n">
        <v>0.01</v>
      </c>
      <c r="D28" s="61" t="n">
        <f aca="false">D$13*C28</f>
        <v>14.404</v>
      </c>
      <c r="E28" s="59" t="s">
        <v>88</v>
      </c>
    </row>
    <row r="29" customFormat="false" ht="14.25" hidden="false" customHeight="false" outlineLevel="0" collapsed="false">
      <c r="A29" s="75" t="s">
        <v>89</v>
      </c>
      <c r="B29" s="59" t="s">
        <v>90</v>
      </c>
      <c r="C29" s="76" t="n">
        <v>0.025</v>
      </c>
      <c r="D29" s="61" t="n">
        <f aca="false">D$13*C29</f>
        <v>36.01</v>
      </c>
      <c r="E29" s="59" t="s">
        <v>91</v>
      </c>
    </row>
    <row r="30" customFormat="false" ht="14.25" hidden="false" customHeight="false" outlineLevel="0" collapsed="false">
      <c r="A30" s="75" t="s">
        <v>92</v>
      </c>
      <c r="B30" s="59" t="s">
        <v>93</v>
      </c>
      <c r="C30" s="76" t="n">
        <v>0.002</v>
      </c>
      <c r="D30" s="61" t="n">
        <f aca="false">D$13*C30</f>
        <v>2.8808</v>
      </c>
      <c r="E30" s="59" t="s">
        <v>94</v>
      </c>
    </row>
    <row r="31" customFormat="false" ht="14.25" hidden="false" customHeight="false" outlineLevel="0" collapsed="false">
      <c r="A31" s="75" t="s">
        <v>95</v>
      </c>
      <c r="B31" s="59" t="s">
        <v>96</v>
      </c>
      <c r="C31" s="76" t="n">
        <v>0.006</v>
      </c>
      <c r="D31" s="61" t="n">
        <f aca="false">D$13*C31</f>
        <v>8.6424</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271"/>
      <c r="B33" s="272" t="s">
        <v>101</v>
      </c>
      <c r="C33" s="273" t="n">
        <f aca="false">SUM(C25:C32)</f>
        <v>0.348</v>
      </c>
      <c r="D33" s="274" t="n">
        <f aca="false">SUM(D25:D32)</f>
        <v>501.2592</v>
      </c>
      <c r="E33" s="275"/>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119.98532</v>
      </c>
      <c r="E37" s="59" t="s">
        <v>104</v>
      </c>
    </row>
    <row r="38" customFormat="false" ht="14.25" hidden="false" customHeight="false" outlineLevel="0" collapsed="false">
      <c r="A38" s="75" t="s">
        <v>63</v>
      </c>
      <c r="B38" s="87" t="s">
        <v>105</v>
      </c>
      <c r="C38" s="88" t="n">
        <v>0.0833</v>
      </c>
      <c r="D38" s="206" t="n">
        <f aca="false">D$13*C38</f>
        <v>119.98532</v>
      </c>
      <c r="E38" s="89" t="s">
        <v>106</v>
      </c>
    </row>
    <row r="39" customFormat="false" ht="14.25" hidden="false" customHeight="false" outlineLevel="0" collapsed="false">
      <c r="A39" s="75" t="s">
        <v>74</v>
      </c>
      <c r="B39" s="59" t="s">
        <v>107</v>
      </c>
      <c r="C39" s="76" t="n">
        <v>0.0278</v>
      </c>
      <c r="D39" s="61" t="n">
        <f aca="false">D$13*C39</f>
        <v>40.04312</v>
      </c>
      <c r="E39" s="59" t="s">
        <v>108</v>
      </c>
    </row>
    <row r="40" customFormat="false" ht="14.25" hidden="false" customHeight="false" outlineLevel="0" collapsed="false">
      <c r="A40" s="90"/>
      <c r="B40" s="91" t="s">
        <v>109</v>
      </c>
      <c r="C40" s="92" t="n">
        <f aca="false">SUM(C37:C39)</f>
        <v>0.1944</v>
      </c>
      <c r="D40" s="93" t="n">
        <f aca="false">SUM(D37:D39)</f>
        <v>280.01376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97.44478848</v>
      </c>
      <c r="E42" s="101" t="s">
        <v>112</v>
      </c>
    </row>
    <row r="43" customFormat="false" ht="14.25" hidden="false" customHeight="false" outlineLevel="0" collapsed="false">
      <c r="A43" s="276"/>
      <c r="B43" s="277" t="s">
        <v>113</v>
      </c>
      <c r="C43" s="278" t="n">
        <f aca="false">SUM(C40:C42)</f>
        <v>0.2620512</v>
      </c>
      <c r="D43" s="279" t="n">
        <f aca="false">SUM(D40:D42)</f>
        <v>377.45854848</v>
      </c>
      <c r="E43" s="275"/>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t="s">
        <v>212</v>
      </c>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5.999266</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0.47994128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28.0077777777778</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9.74670666666667</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44.2336917244444</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20.0055555555556</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12.0033333333333</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6.00166666666667</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SUM(C75:C84)</f>
        <v>0.0263888888888889</v>
      </c>
      <c r="D85" s="86" t="n">
        <f aca="false">SUM(D75:D84)</f>
        <v>38.0105555555556</v>
      </c>
      <c r="E85" s="81"/>
    </row>
    <row r="86" customFormat="false" ht="14.25" hidden="false" customHeight="false" outlineLevel="0" collapsed="false">
      <c r="A86" s="80" t="s">
        <v>89</v>
      </c>
      <c r="B86" s="81" t="s">
        <v>155</v>
      </c>
      <c r="C86" s="118" t="n">
        <f aca="false">C85*C33</f>
        <v>0.00918333333333333</v>
      </c>
      <c r="D86" s="123" t="n">
        <f aca="false">D$13*C86</f>
        <v>13.2276733333333</v>
      </c>
      <c r="E86" s="117" t="s">
        <v>156</v>
      </c>
    </row>
    <row r="87" customFormat="false" ht="14.25" hidden="false" customHeight="false" outlineLevel="0" collapsed="false">
      <c r="A87" s="154"/>
      <c r="B87" s="155" t="s">
        <v>157</v>
      </c>
      <c r="C87" s="154"/>
      <c r="D87" s="156" t="n">
        <f aca="false">SUM(D85:D86)</f>
        <v>51.2382288888889</v>
      </c>
      <c r="E87" s="98" t="s">
        <v>158</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3188.88566909333</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213</v>
      </c>
      <c r="E91" s="166" t="n">
        <f aca="false">D89*D91</f>
        <v>15944.4283454667</v>
      </c>
    </row>
    <row r="92" customFormat="false" ht="14.25" hidden="false" customHeight="false" outlineLevel="0" collapsed="false">
      <c r="A92" s="199"/>
      <c r="B92" s="219"/>
      <c r="C92" s="199"/>
      <c r="D92" s="220"/>
      <c r="E92" s="21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4.25" hidden="false" customHeight="false" outlineLevel="0" collapsed="false">
      <c r="A95" s="280" t="s">
        <v>60</v>
      </c>
      <c r="B95" s="98" t="s">
        <v>163</v>
      </c>
      <c r="C95" s="99" t="n">
        <v>0.13</v>
      </c>
      <c r="D95" s="100" t="n">
        <f aca="false">E91*C95</f>
        <v>2072.77568491067</v>
      </c>
      <c r="E95" s="170" t="s">
        <v>164</v>
      </c>
    </row>
    <row r="96" customFormat="false" ht="14.25" hidden="false" customHeight="false" outlineLevel="0" collapsed="false">
      <c r="A96" s="80" t="s">
        <v>63</v>
      </c>
      <c r="B96" s="98" t="s">
        <v>165</v>
      </c>
      <c r="C96" s="99" t="n">
        <v>0.1</v>
      </c>
      <c r="D96" s="83" t="n">
        <f aca="false">(E91+D95)*C96</f>
        <v>1801.72040303773</v>
      </c>
      <c r="E96" s="170" t="s">
        <v>166</v>
      </c>
    </row>
    <row r="97" customFormat="false" ht="14.25" hidden="false" customHeight="false" outlineLevel="0" collapsed="false">
      <c r="A97" s="116"/>
      <c r="B97" s="113" t="s">
        <v>167</v>
      </c>
      <c r="C97" s="122"/>
      <c r="D97" s="115" t="n">
        <f aca="false">SUM(D95:D96)</f>
        <v>3874.4960879484</v>
      </c>
      <c r="E97" s="171"/>
    </row>
    <row r="98" customFormat="false" ht="14.25" hidden="false" customHeight="false" outlineLevel="0" collapsed="false">
      <c r="A98" s="102"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(E91+D97)/(1-6.65%)</f>
        <v>21230.770683894</v>
      </c>
      <c r="E100" s="181"/>
    </row>
    <row r="101" customFormat="false" ht="14.25" hidden="false" customHeight="false" outlineLevel="0" collapsed="false">
      <c r="A101" s="199"/>
      <c r="B101" s="219"/>
      <c r="C101" s="224"/>
      <c r="D101" s="220"/>
      <c r="E101" s="225"/>
    </row>
    <row r="102" customFormat="false" ht="14.25" hidden="false" customHeight="false" outlineLevel="0" collapsed="false">
      <c r="A102" s="107"/>
      <c r="B102" s="108" t="s">
        <v>171</v>
      </c>
      <c r="C102" s="183"/>
      <c r="D102" s="184"/>
      <c r="E102" s="185"/>
    </row>
    <row r="103" customFormat="false" ht="14.25" hidden="false" customHeight="false" outlineLevel="0" collapsed="false">
      <c r="A103" s="167"/>
      <c r="B103" s="136"/>
      <c r="C103" s="168" t="s">
        <v>69</v>
      </c>
      <c r="D103" s="135" t="s">
        <v>57</v>
      </c>
      <c r="E103" s="149" t="s">
        <v>58</v>
      </c>
    </row>
    <row r="104" customFormat="false" ht="14.25" hidden="false" customHeight="false" outlineLevel="0" collapsed="false">
      <c r="A104" s="124" t="s">
        <v>74</v>
      </c>
      <c r="B104" s="98" t="s">
        <v>172</v>
      </c>
      <c r="C104" s="99"/>
      <c r="D104" s="83"/>
      <c r="E104" s="186" t="s">
        <v>173</v>
      </c>
    </row>
    <row r="105" customFormat="false" ht="12.8" hidden="false" customHeight="false" outlineLevel="0" collapsed="false">
      <c r="A105" s="80"/>
      <c r="B105" s="81" t="s">
        <v>174</v>
      </c>
      <c r="C105" s="82" t="n">
        <v>0.0165</v>
      </c>
      <c r="D105" s="83" t="n">
        <f aca="false">$D$100*C105</f>
        <v>350.307716284251</v>
      </c>
      <c r="E105" s="187" t="s">
        <v>175</v>
      </c>
    </row>
    <row r="106" customFormat="false" ht="12.8" hidden="false" customHeight="false" outlineLevel="0" collapsed="false">
      <c r="A106" s="80"/>
      <c r="B106" s="81" t="s">
        <v>176</v>
      </c>
      <c r="C106" s="82" t="n">
        <v>0.076</v>
      </c>
      <c r="D106" s="83" t="n">
        <f aca="false">$D$100*C106</f>
        <v>1613.53857197595</v>
      </c>
      <c r="E106" s="187" t="s">
        <v>175</v>
      </c>
    </row>
    <row r="107" customFormat="false" ht="12.8" hidden="false" customHeight="false" outlineLevel="0" collapsed="false">
      <c r="A107" s="188"/>
      <c r="B107" s="189" t="s">
        <v>177</v>
      </c>
      <c r="C107" s="190" t="n">
        <v>0.03</v>
      </c>
      <c r="D107" s="191" t="n">
        <f aca="false">$D$100*C107</f>
        <v>636.923120516821</v>
      </c>
      <c r="E107" s="192" t="s">
        <v>178</v>
      </c>
    </row>
    <row r="108" customFormat="false" ht="14.25"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SUM(C105:C108)</f>
        <v>0.1225</v>
      </c>
      <c r="D109" s="86" t="n">
        <f aca="false">SUM(D105:D108)</f>
        <v>2600.76940877702</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23831.540092671</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285978.481112052</v>
      </c>
      <c r="E114" s="81"/>
    </row>
    <row r="115" customFormat="false" ht="14.25" hidden="false" customHeight="false" outlineLevel="0" collapsed="false">
      <c r="A115" s="188"/>
      <c r="B115" s="226"/>
      <c r="C115" s="188"/>
      <c r="D115" s="227"/>
      <c r="E115" s="189"/>
    </row>
    <row r="116" s="196" customFormat="true" ht="32.95" hidden="false" customHeight="true" outlineLevel="0" collapsed="false">
      <c r="B116" s="193" t="s">
        <v>181</v>
      </c>
      <c r="C116" s="193"/>
      <c r="D116" s="193"/>
      <c r="E116" s="193"/>
    </row>
    <row r="117" s="196" customFormat="true" ht="12.8" hidden="false" customHeight="false" outlineLevel="0" collapsed="false">
      <c r="B117" s="31"/>
      <c r="C117" s="31"/>
      <c r="D117" s="31"/>
      <c r="E117" s="31"/>
    </row>
    <row r="118" s="196" customFormat="true" ht="36.1" hidden="false" customHeight="false" outlineLevel="0" collapsed="false">
      <c r="B118" s="194" t="s">
        <v>182</v>
      </c>
      <c r="C118" s="194"/>
      <c r="D118" s="194"/>
      <c r="E118" s="194"/>
    </row>
    <row r="119" s="196" customFormat="true" ht="15" hidden="false" customHeight="false" outlineLevel="0" collapsed="false">
      <c r="B119" s="281"/>
      <c r="C119" s="31"/>
      <c r="D119" s="31"/>
      <c r="E119" s="31"/>
    </row>
    <row r="120" s="196" customFormat="true" ht="12.8" hidden="false" customHeight="false" outlineLevel="0" collapsed="false">
      <c r="B120" s="31"/>
      <c r="C120" s="31"/>
      <c r="D120" s="31"/>
      <c r="E120" s="31"/>
    </row>
    <row r="121" s="196" customFormat="true" ht="13.35" hidden="false" customHeight="false" outlineLevel="0" collapsed="false">
      <c r="B121" s="282"/>
      <c r="C121" s="282"/>
      <c r="D121" s="282"/>
      <c r="E121" s="282"/>
    </row>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sheetData>
  <sheetProtection sheet="true" password="ca9c" objects="true" scenarios="true"/>
  <mergeCells count="6">
    <mergeCell ref="A1:E1"/>
    <mergeCell ref="A2:E2"/>
    <mergeCell ref="A3:E3"/>
    <mergeCell ref="B116:E116"/>
    <mergeCell ref="B118:E118"/>
    <mergeCell ref="B121:E121"/>
  </mergeCells>
  <printOptions headings="false" gridLines="false" gridLinesSet="true" horizontalCentered="false" verticalCentered="false"/>
  <pageMargins left="0.118055555555556" right="0.196527777777778" top="0.7875" bottom="0.39375"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28"/>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8" activeCellId="0" sqref="E8"/>
    </sheetView>
  </sheetViews>
  <sheetFormatPr defaultColWidth="9.12890625" defaultRowHeight="14.25" zeroHeight="false" outlineLevelRow="0" outlineLevelCol="0"/>
  <cols>
    <col collapsed="false" customWidth="true" hidden="false" outlineLevel="0" max="1" min="1" style="228" width="6.56"/>
    <col collapsed="false" customWidth="true" hidden="false" outlineLevel="0" max="2" min="2" style="196" width="57.66"/>
    <col collapsed="false" customWidth="true" hidden="false" outlineLevel="0" max="3" min="3" style="228" width="8.44"/>
    <col collapsed="false" customWidth="true" hidden="false" outlineLevel="0" max="4" min="4" style="229" width="16.33"/>
    <col collapsed="false" customWidth="true" hidden="false" outlineLevel="0" max="5" min="5" style="196" width="43.33"/>
    <col collapsed="false" customWidth="false" hidden="false" outlineLevel="0" max="1024" min="6" style="196" width="9.12"/>
  </cols>
  <sheetData>
    <row r="1" customFormat="false" ht="16.5" hidden="false" customHeight="false" outlineLevel="0" collapsed="false">
      <c r="A1" s="33"/>
      <c r="B1" s="33"/>
      <c r="C1" s="33"/>
      <c r="D1" s="33"/>
      <c r="E1" s="33"/>
    </row>
    <row r="2" customFormat="false" ht="14.25" hidden="false" customHeight="false" outlineLevel="0" collapsed="false">
      <c r="A2" s="197" t="s">
        <v>214</v>
      </c>
      <c r="B2" s="197"/>
      <c r="C2" s="197"/>
      <c r="D2" s="197"/>
      <c r="E2" s="197"/>
    </row>
    <row r="3" customFormat="false" ht="22.5" hidden="false" customHeight="true" outlineLevel="0" collapsed="false">
      <c r="A3" s="198" t="s">
        <v>52</v>
      </c>
      <c r="B3" s="198"/>
      <c r="C3" s="198"/>
      <c r="D3" s="198"/>
      <c r="E3" s="198"/>
    </row>
    <row r="4" customFormat="false" ht="14.25" hidden="false" customHeight="false" outlineLevel="0" collapsed="false">
      <c r="A4" s="38"/>
      <c r="B4" s="36" t="s">
        <v>13</v>
      </c>
      <c r="C4" s="42" t="s">
        <v>195</v>
      </c>
      <c r="D4" s="268"/>
      <c r="E4" s="37" t="s">
        <v>215</v>
      </c>
    </row>
    <row r="5" customFormat="false" ht="14.25" hidden="false" customHeight="false" outlineLevel="0" collapsed="false">
      <c r="A5" s="44"/>
      <c r="B5" s="45" t="s">
        <v>55</v>
      </c>
      <c r="C5" s="46"/>
      <c r="D5" s="46"/>
      <c r="E5" s="41" t="s">
        <v>216</v>
      </c>
    </row>
    <row r="6" customFormat="false" ht="14.25" hidden="false" customHeight="false" outlineLevel="0" collapsed="false">
      <c r="A6" s="36" t="n">
        <v>1</v>
      </c>
      <c r="B6" s="48" t="s">
        <v>56</v>
      </c>
      <c r="C6" s="36"/>
      <c r="D6" s="49" t="s">
        <v>57</v>
      </c>
      <c r="E6" s="41" t="s">
        <v>58</v>
      </c>
    </row>
    <row r="7" customFormat="false" ht="12.8" hidden="false" customHeight="false" outlineLevel="0" collapsed="false">
      <c r="A7" s="50"/>
      <c r="B7" s="51"/>
      <c r="C7" s="52"/>
      <c r="D7" s="53"/>
      <c r="E7" s="51" t="s">
        <v>186</v>
      </c>
    </row>
    <row r="8" customFormat="false" ht="12.8" hidden="false" customHeight="false" outlineLevel="0" collapsed="false">
      <c r="A8" s="54" t="s">
        <v>60</v>
      </c>
      <c r="B8" s="55" t="s">
        <v>61</v>
      </c>
      <c r="C8" s="56"/>
      <c r="D8" s="57" t="n">
        <v>3099.54</v>
      </c>
      <c r="E8" s="55" t="s">
        <v>217</v>
      </c>
    </row>
    <row r="9" customFormat="false" ht="12.8" hidden="false" customHeight="false" outlineLevel="0" collapsed="false">
      <c r="A9" s="204"/>
      <c r="B9" s="87"/>
      <c r="C9" s="205"/>
      <c r="D9" s="206"/>
      <c r="E9" s="87" t="s">
        <v>188</v>
      </c>
    </row>
    <row r="10" customFormat="false" ht="14.25" hidden="false" customHeight="false" outlineLevel="0" collapsed="false">
      <c r="A10" s="54" t="s">
        <v>63</v>
      </c>
      <c r="B10" s="55" t="s">
        <v>64</v>
      </c>
      <c r="C10" s="50"/>
      <c r="D10" s="53"/>
      <c r="E10" s="51"/>
    </row>
    <row r="11" customFormat="false" ht="14.25" hidden="false" customHeight="false" outlineLevel="0" collapsed="false">
      <c r="A11" s="207"/>
      <c r="B11" s="208"/>
      <c r="C11" s="209"/>
      <c r="D11" s="210"/>
      <c r="E11" s="208"/>
    </row>
    <row r="12" customFormat="false" ht="14.25" hidden="false" customHeight="false" outlineLevel="0" collapsed="false">
      <c r="A12" s="212"/>
      <c r="B12" s="65"/>
      <c r="C12" s="212"/>
      <c r="D12" s="213"/>
      <c r="E12" s="65"/>
    </row>
    <row r="13" customFormat="false" ht="14.25" hidden="false" customHeight="false" outlineLevel="0" collapsed="false">
      <c r="A13" s="44" t="s">
        <v>65</v>
      </c>
      <c r="B13" s="214" t="s">
        <v>66</v>
      </c>
      <c r="C13" s="215"/>
      <c r="D13" s="216" t="n">
        <f aca="false">D8+D11</f>
        <v>3099.54</v>
      </c>
      <c r="E13" s="217"/>
    </row>
    <row r="14" customFormat="false" ht="14.25" hidden="false" customHeight="false" outlineLevel="0" collapsed="false">
      <c r="A14" s="38"/>
      <c r="B14" s="39"/>
      <c r="C14" s="38"/>
      <c r="D14" s="40"/>
      <c r="E14" s="39"/>
    </row>
    <row r="15" customFormat="false" ht="14.25" hidden="false" customHeight="false" outlineLevel="0" collapsed="false">
      <c r="A15" s="66"/>
      <c r="B15" s="67" t="s">
        <v>67</v>
      </c>
      <c r="C15" s="68"/>
      <c r="D15" s="69"/>
      <c r="E15" s="70"/>
    </row>
    <row r="16" customFormat="false" ht="14.25" hidden="false" customHeight="false" outlineLevel="0" collapsed="false">
      <c r="A16" s="71"/>
      <c r="B16" s="72" t="s">
        <v>68</v>
      </c>
      <c r="C16" s="73" t="s">
        <v>69</v>
      </c>
      <c r="D16" s="74" t="s">
        <v>57</v>
      </c>
      <c r="E16" s="72" t="s">
        <v>58</v>
      </c>
    </row>
    <row r="17" customFormat="false" ht="27" hidden="false" customHeight="false" outlineLevel="0" collapsed="false">
      <c r="A17" s="75" t="s">
        <v>60</v>
      </c>
      <c r="B17" s="59" t="s">
        <v>193</v>
      </c>
      <c r="C17" s="76"/>
      <c r="D17" s="61" t="n">
        <f aca="false">((2*22)*4)-(D13*6%)</f>
        <v>-9.97239999999999</v>
      </c>
      <c r="E17" s="283" t="s">
        <v>218</v>
      </c>
    </row>
    <row r="18" customFormat="false" ht="14.25" hidden="false" customHeight="false" outlineLevel="0" collapsed="false">
      <c r="A18" s="75" t="s">
        <v>63</v>
      </c>
      <c r="B18" s="59" t="s">
        <v>72</v>
      </c>
      <c r="C18" s="76" t="n">
        <v>0</v>
      </c>
      <c r="D18" s="61" t="n">
        <v>460.06</v>
      </c>
      <c r="E18" s="283"/>
      <c r="H18" s="218"/>
    </row>
    <row r="19" customFormat="false" ht="14.25" hidden="false" customHeight="false" outlineLevel="0" collapsed="false">
      <c r="A19" s="75" t="s">
        <v>74</v>
      </c>
      <c r="B19" s="59" t="s">
        <v>75</v>
      </c>
      <c r="C19" s="76" t="n">
        <v>0</v>
      </c>
      <c r="D19" s="61" t="n">
        <v>43.66</v>
      </c>
      <c r="E19" s="59"/>
    </row>
    <row r="20" customFormat="false" ht="14.25" hidden="false" customHeight="false" outlineLevel="0" collapsed="false">
      <c r="A20" s="75" t="s">
        <v>76</v>
      </c>
      <c r="B20" s="59" t="s">
        <v>77</v>
      </c>
      <c r="C20" s="76"/>
      <c r="D20" s="61" t="n">
        <v>5</v>
      </c>
      <c r="E20" s="59"/>
    </row>
    <row r="21" customFormat="false" ht="14.25" hidden="false" customHeight="false" outlineLevel="0" collapsed="false">
      <c r="A21" s="78"/>
      <c r="B21" s="72" t="s">
        <v>78</v>
      </c>
      <c r="C21" s="79" t="n">
        <f aca="false">SUM(C17:C20)</f>
        <v>0</v>
      </c>
      <c r="D21" s="74" t="n">
        <f aca="false">SUM(D18:D20)</f>
        <v>508.72</v>
      </c>
      <c r="E21" s="59"/>
    </row>
    <row r="22" customFormat="false" ht="14.25" hidden="false" customHeight="false" outlineLevel="0" collapsed="false">
      <c r="A22" s="38"/>
      <c r="B22" s="39"/>
      <c r="C22" s="38"/>
      <c r="D22" s="40"/>
      <c r="E22" s="39"/>
    </row>
    <row r="23" customFormat="false" ht="14.25" hidden="false" customHeight="false" outlineLevel="0" collapsed="false">
      <c r="A23" s="66"/>
      <c r="B23" s="67" t="s">
        <v>79</v>
      </c>
      <c r="C23" s="68"/>
      <c r="D23" s="69"/>
      <c r="E23" s="70"/>
    </row>
    <row r="24" customFormat="false" ht="14.25" hidden="false" customHeight="false" outlineLevel="0" collapsed="false">
      <c r="A24" s="71"/>
      <c r="B24" s="72" t="s">
        <v>80</v>
      </c>
      <c r="C24" s="73" t="s">
        <v>69</v>
      </c>
      <c r="D24" s="74" t="s">
        <v>57</v>
      </c>
      <c r="E24" s="72" t="s">
        <v>58</v>
      </c>
    </row>
    <row r="25" customFormat="false" ht="14.25" hidden="false" customHeight="false" outlineLevel="0" collapsed="false">
      <c r="A25" s="75" t="s">
        <v>60</v>
      </c>
      <c r="B25" s="59" t="s">
        <v>81</v>
      </c>
      <c r="C25" s="76" t="n">
        <v>0.2</v>
      </c>
      <c r="D25" s="61" t="n">
        <f aca="false">D13*C25</f>
        <v>619.908</v>
      </c>
      <c r="E25" s="59" t="s">
        <v>82</v>
      </c>
    </row>
    <row r="26" customFormat="false" ht="14.25" hidden="false" customHeight="false" outlineLevel="0" collapsed="false">
      <c r="A26" s="75" t="s">
        <v>63</v>
      </c>
      <c r="B26" s="59" t="s">
        <v>83</v>
      </c>
      <c r="C26" s="76" t="n">
        <v>0.08</v>
      </c>
      <c r="D26" s="61" t="n">
        <f aca="false">D$13*C26</f>
        <v>247.9632</v>
      </c>
      <c r="E26" s="59" t="s">
        <v>84</v>
      </c>
    </row>
    <row r="27" customFormat="false" ht="14.25" hidden="false" customHeight="false" outlineLevel="0" collapsed="false">
      <c r="A27" s="75" t="s">
        <v>74</v>
      </c>
      <c r="B27" s="59" t="s">
        <v>85</v>
      </c>
      <c r="C27" s="76" t="n">
        <v>0.025</v>
      </c>
      <c r="D27" s="61" t="n">
        <f aca="false">D$13*C27</f>
        <v>77.4885</v>
      </c>
      <c r="E27" s="59" t="s">
        <v>86</v>
      </c>
    </row>
    <row r="28" customFormat="false" ht="14.25" hidden="false" customHeight="false" outlineLevel="0" collapsed="false">
      <c r="A28" s="75" t="s">
        <v>76</v>
      </c>
      <c r="B28" s="59" t="s">
        <v>87</v>
      </c>
      <c r="C28" s="76" t="n">
        <v>0.01</v>
      </c>
      <c r="D28" s="61" t="n">
        <f aca="false">D$13*C28</f>
        <v>30.9954</v>
      </c>
      <c r="E28" s="59" t="s">
        <v>88</v>
      </c>
    </row>
    <row r="29" customFormat="false" ht="14.25" hidden="false" customHeight="false" outlineLevel="0" collapsed="false">
      <c r="A29" s="75" t="s">
        <v>89</v>
      </c>
      <c r="B29" s="59" t="s">
        <v>90</v>
      </c>
      <c r="C29" s="76" t="n">
        <v>0.025</v>
      </c>
      <c r="D29" s="61" t="n">
        <f aca="false">D$13*C29</f>
        <v>77.4885</v>
      </c>
      <c r="E29" s="59" t="s">
        <v>91</v>
      </c>
    </row>
    <row r="30" customFormat="false" ht="14.25" hidden="false" customHeight="false" outlineLevel="0" collapsed="false">
      <c r="A30" s="75" t="s">
        <v>92</v>
      </c>
      <c r="B30" s="59" t="s">
        <v>93</v>
      </c>
      <c r="C30" s="76" t="n">
        <v>0.002</v>
      </c>
      <c r="D30" s="61" t="n">
        <f aca="false">D$13*C30</f>
        <v>6.19908</v>
      </c>
      <c r="E30" s="59" t="s">
        <v>94</v>
      </c>
    </row>
    <row r="31" customFormat="false" ht="14.25" hidden="false" customHeight="false" outlineLevel="0" collapsed="false">
      <c r="A31" s="75" t="s">
        <v>95</v>
      </c>
      <c r="B31" s="59" t="s">
        <v>96</v>
      </c>
      <c r="C31" s="76" t="n">
        <v>0.006</v>
      </c>
      <c r="D31" s="61" t="n">
        <f aca="false">D$13*C31</f>
        <v>18.59724</v>
      </c>
      <c r="E31" s="59" t="s">
        <v>97</v>
      </c>
    </row>
    <row r="32" customFormat="false" ht="14.25" hidden="false" customHeight="false" outlineLevel="0" collapsed="false">
      <c r="A32" s="80" t="s">
        <v>98</v>
      </c>
      <c r="B32" s="81" t="s">
        <v>99</v>
      </c>
      <c r="C32" s="82" t="n">
        <v>0</v>
      </c>
      <c r="D32" s="83" t="n">
        <f aca="false">D$13*C32</f>
        <v>0</v>
      </c>
      <c r="E32" s="81" t="s">
        <v>100</v>
      </c>
    </row>
    <row r="33" customFormat="false" ht="14.25" hidden="false" customHeight="false" outlineLevel="0" collapsed="false">
      <c r="A33" s="284"/>
      <c r="B33" s="72" t="s">
        <v>101</v>
      </c>
      <c r="C33" s="73" t="n">
        <f aca="false">SUM(C25:C32)</f>
        <v>0.348</v>
      </c>
      <c r="D33" s="74" t="n">
        <f aca="false">SUM(D25:D32)</f>
        <v>1078.63992</v>
      </c>
      <c r="E33" s="59"/>
    </row>
    <row r="34" customFormat="false" ht="14.25" hidden="false" customHeight="false" outlineLevel="0" collapsed="false">
      <c r="A34" s="38"/>
      <c r="B34" s="39"/>
      <c r="C34" s="38"/>
      <c r="D34" s="40"/>
      <c r="E34" s="39"/>
    </row>
    <row r="35" customFormat="false" ht="14.25" hidden="false" customHeight="false" outlineLevel="0" collapsed="false">
      <c r="A35" s="66"/>
      <c r="B35" s="67" t="s">
        <v>102</v>
      </c>
      <c r="C35" s="68"/>
      <c r="D35" s="69"/>
      <c r="E35" s="70"/>
    </row>
    <row r="36" customFormat="false" ht="14.25" hidden="false" customHeight="false" outlineLevel="0" collapsed="false">
      <c r="A36" s="71"/>
      <c r="B36" s="72"/>
      <c r="C36" s="73" t="s">
        <v>69</v>
      </c>
      <c r="D36" s="74" t="s">
        <v>57</v>
      </c>
      <c r="E36" s="72" t="s">
        <v>58</v>
      </c>
    </row>
    <row r="37" customFormat="false" ht="14.25" hidden="false" customHeight="false" outlineLevel="0" collapsed="false">
      <c r="A37" s="75" t="s">
        <v>60</v>
      </c>
      <c r="B37" s="59" t="s">
        <v>103</v>
      </c>
      <c r="C37" s="76" t="n">
        <v>0.0833</v>
      </c>
      <c r="D37" s="61" t="n">
        <f aca="false">D$13*C37</f>
        <v>258.191682</v>
      </c>
      <c r="E37" s="59" t="s">
        <v>104</v>
      </c>
    </row>
    <row r="38" customFormat="false" ht="14.25" hidden="false" customHeight="false" outlineLevel="0" collapsed="false">
      <c r="A38" s="75" t="s">
        <v>63</v>
      </c>
      <c r="B38" s="87" t="s">
        <v>105</v>
      </c>
      <c r="C38" s="88" t="n">
        <v>0.0833</v>
      </c>
      <c r="D38" s="61" t="n">
        <f aca="false">D$13*C38</f>
        <v>258.191682</v>
      </c>
      <c r="E38" s="89" t="s">
        <v>106</v>
      </c>
    </row>
    <row r="39" customFormat="false" ht="14.25" hidden="false" customHeight="false" outlineLevel="0" collapsed="false">
      <c r="A39" s="75" t="s">
        <v>74</v>
      </c>
      <c r="B39" s="59" t="s">
        <v>107</v>
      </c>
      <c r="C39" s="76" t="n">
        <v>0.0278</v>
      </c>
      <c r="D39" s="61" t="n">
        <f aca="false">D$13*C39</f>
        <v>86.167212</v>
      </c>
      <c r="E39" s="59" t="s">
        <v>108</v>
      </c>
    </row>
    <row r="40" customFormat="false" ht="14.25" hidden="false" customHeight="false" outlineLevel="0" collapsed="false">
      <c r="A40" s="90"/>
      <c r="B40" s="91" t="s">
        <v>109</v>
      </c>
      <c r="C40" s="92" t="n">
        <f aca="false">SUM(C37:C39)</f>
        <v>0.1944</v>
      </c>
      <c r="D40" s="93" t="n">
        <f aca="false">SUM(D37:D39)</f>
        <v>602.550576</v>
      </c>
      <c r="E40" s="51"/>
    </row>
    <row r="41" customFormat="false" ht="14.25" hidden="false" customHeight="false" outlineLevel="0" collapsed="false">
      <c r="A41" s="94"/>
      <c r="B41" s="51"/>
      <c r="C41" s="95"/>
      <c r="D41" s="53"/>
      <c r="E41" s="96" t="s">
        <v>110</v>
      </c>
    </row>
    <row r="42" customFormat="false" ht="14.25" hidden="false" customHeight="false" outlineLevel="0" collapsed="false">
      <c r="A42" s="97" t="s">
        <v>74</v>
      </c>
      <c r="B42" s="98" t="s">
        <v>111</v>
      </c>
      <c r="C42" s="99" t="n">
        <f aca="false">C40*C33</f>
        <v>0.0676512</v>
      </c>
      <c r="D42" s="100" t="n">
        <f aca="false">D$13*C42</f>
        <v>209.687600448</v>
      </c>
      <c r="E42" s="101" t="s">
        <v>112</v>
      </c>
    </row>
    <row r="43" customFormat="false" ht="14.25" hidden="false" customHeight="false" outlineLevel="0" collapsed="false">
      <c r="A43" s="285"/>
      <c r="B43" s="277" t="s">
        <v>113</v>
      </c>
      <c r="C43" s="278" t="n">
        <f aca="false">SUM(C40:C42)</f>
        <v>0.2620512</v>
      </c>
      <c r="D43" s="279" t="n">
        <f aca="false">SUM(D40:D42)</f>
        <v>812.238176448</v>
      </c>
      <c r="E43" s="275"/>
    </row>
    <row r="44" customFormat="false" ht="14.25" hidden="false" customHeight="false" outlineLevel="0" collapsed="false">
      <c r="A44" s="199"/>
      <c r="B44" s="219"/>
      <c r="C44" s="224"/>
      <c r="D44" s="220"/>
      <c r="E44" s="219"/>
    </row>
    <row r="45" customFormat="false" ht="14.25" hidden="false" customHeight="false" outlineLevel="0" collapsed="false">
      <c r="A45" s="107"/>
      <c r="B45" s="108" t="s">
        <v>114</v>
      </c>
      <c r="C45" s="109"/>
      <c r="D45" s="110"/>
      <c r="E45" s="111"/>
    </row>
    <row r="46" customFormat="false" ht="14.25" hidden="false" customHeight="false" outlineLevel="0" collapsed="false">
      <c r="A46" s="112"/>
      <c r="B46" s="113"/>
      <c r="C46" s="114" t="s">
        <v>69</v>
      </c>
      <c r="D46" s="115" t="s">
        <v>57</v>
      </c>
      <c r="E46" s="113" t="s">
        <v>58</v>
      </c>
    </row>
    <row r="47" customFormat="false" ht="14.25" hidden="false" customHeight="false" outlineLevel="0" collapsed="false">
      <c r="A47" s="116" t="s">
        <v>60</v>
      </c>
      <c r="B47" s="117" t="s">
        <v>115</v>
      </c>
      <c r="C47" s="118" t="n">
        <v>0</v>
      </c>
      <c r="D47" s="119" t="n">
        <f aca="false">D$13*C47</f>
        <v>0</v>
      </c>
      <c r="E47" s="117" t="s">
        <v>116</v>
      </c>
    </row>
    <row r="48" customFormat="false" ht="14.25" hidden="false" customHeight="false" outlineLevel="0" collapsed="false">
      <c r="A48" s="120"/>
      <c r="B48" s="121"/>
      <c r="C48" s="122"/>
      <c r="D48" s="123"/>
      <c r="E48" s="121" t="s">
        <v>117</v>
      </c>
    </row>
    <row r="49" customFormat="false" ht="14.25" hidden="false" customHeight="false" outlineLevel="0" collapsed="false">
      <c r="A49" s="124"/>
      <c r="B49" s="98"/>
      <c r="C49" s="99"/>
      <c r="D49" s="100"/>
      <c r="E49" s="98" t="s">
        <v>118</v>
      </c>
    </row>
    <row r="50" customFormat="false" ht="14.25" hidden="false" customHeight="false" outlineLevel="0" collapsed="false">
      <c r="A50" s="125"/>
      <c r="B50" s="126" t="s">
        <v>109</v>
      </c>
      <c r="C50" s="127" t="n">
        <f aca="false">SUM(C47:C49)</f>
        <v>0</v>
      </c>
      <c r="D50" s="128" t="n">
        <f aca="false">SUM(D47:D49)</f>
        <v>0</v>
      </c>
      <c r="E50" s="121"/>
    </row>
    <row r="51" customFormat="false" ht="14.25" hidden="false" customHeight="false" outlineLevel="0" collapsed="false">
      <c r="A51" s="129"/>
      <c r="B51" s="130"/>
      <c r="C51" s="118"/>
      <c r="D51" s="119"/>
      <c r="E51" s="131" t="s">
        <v>110</v>
      </c>
    </row>
    <row r="52" customFormat="false" ht="14.25" hidden="false" customHeight="false" outlineLevel="0" collapsed="false">
      <c r="A52" s="97" t="s">
        <v>63</v>
      </c>
      <c r="B52" s="132" t="s">
        <v>111</v>
      </c>
      <c r="C52" s="99" t="n">
        <f aca="false">C50*C33</f>
        <v>0</v>
      </c>
      <c r="D52" s="100" t="n">
        <f aca="false">D$13*C52</f>
        <v>0</v>
      </c>
      <c r="E52" s="101" t="s">
        <v>212</v>
      </c>
    </row>
    <row r="53" customFormat="false" ht="14.25" hidden="false" customHeight="false" outlineLevel="0" collapsed="false">
      <c r="A53" s="133"/>
      <c r="B53" s="103" t="s">
        <v>119</v>
      </c>
      <c r="C53" s="104" t="n">
        <f aca="false">SUM(C50:C52)</f>
        <v>0</v>
      </c>
      <c r="D53" s="105" t="n">
        <f aca="false">SUM(D50:D52)</f>
        <v>0</v>
      </c>
      <c r="E53" s="81"/>
    </row>
    <row r="54" customFormat="false" ht="14.25" hidden="false" customHeight="false" outlineLevel="0" collapsed="false">
      <c r="A54" s="199"/>
      <c r="B54" s="219"/>
      <c r="C54" s="199"/>
      <c r="D54" s="220"/>
      <c r="E54" s="219"/>
    </row>
    <row r="55" customFormat="false" ht="14.25" hidden="false" customHeight="false" outlineLevel="0" collapsed="false">
      <c r="A55" s="107"/>
      <c r="B55" s="108" t="s">
        <v>120</v>
      </c>
      <c r="C55" s="109"/>
      <c r="D55" s="110"/>
      <c r="E55" s="111"/>
    </row>
    <row r="56" customFormat="false" ht="14.25" hidden="false" customHeight="false" outlineLevel="0" collapsed="false">
      <c r="A56" s="107"/>
      <c r="B56" s="113"/>
      <c r="C56" s="134" t="s">
        <v>69</v>
      </c>
      <c r="D56" s="135" t="s">
        <v>57</v>
      </c>
      <c r="E56" s="136" t="s">
        <v>58</v>
      </c>
    </row>
    <row r="57" customFormat="false" ht="14.25" hidden="false" customHeight="false" outlineLevel="0" collapsed="false">
      <c r="A57" s="129"/>
      <c r="B57" s="117"/>
      <c r="C57" s="116"/>
      <c r="D57" s="137"/>
      <c r="E57" s="138" t="s">
        <v>121</v>
      </c>
    </row>
    <row r="58" customFormat="false" ht="14.25" hidden="false" customHeight="false" outlineLevel="0" collapsed="false">
      <c r="A58" s="139" t="s">
        <v>60</v>
      </c>
      <c r="B58" s="121" t="s">
        <v>122</v>
      </c>
      <c r="C58" s="122" t="n">
        <f aca="false">5%*8.33%</f>
        <v>0.004165</v>
      </c>
      <c r="D58" s="140" t="n">
        <f aca="false">D$13*C58</f>
        <v>12.9095841</v>
      </c>
      <c r="E58" s="138" t="s">
        <v>123</v>
      </c>
    </row>
    <row r="59" customFormat="false" ht="14.25" hidden="false" customHeight="false" outlineLevel="0" collapsed="false">
      <c r="A59" s="97"/>
      <c r="B59" s="98"/>
      <c r="C59" s="99"/>
      <c r="D59" s="141"/>
      <c r="E59" s="101" t="s">
        <v>124</v>
      </c>
    </row>
    <row r="60" customFormat="false" ht="14.25" hidden="false" customHeight="false" outlineLevel="0" collapsed="false">
      <c r="A60" s="120"/>
      <c r="B60" s="121"/>
      <c r="C60" s="122"/>
      <c r="D60" s="123"/>
      <c r="E60" s="131" t="s">
        <v>125</v>
      </c>
    </row>
    <row r="61" customFormat="false" ht="14.25" hidden="false" customHeight="false" outlineLevel="0" collapsed="false">
      <c r="A61" s="124" t="s">
        <v>63</v>
      </c>
      <c r="B61" s="98" t="s">
        <v>126</v>
      </c>
      <c r="C61" s="99" t="n">
        <f aca="false">C58*8%</f>
        <v>0.0003332</v>
      </c>
      <c r="D61" s="100" t="n">
        <f aca="false">D$13*C61</f>
        <v>1.032766728</v>
      </c>
      <c r="E61" s="101" t="s">
        <v>127</v>
      </c>
    </row>
    <row r="62" customFormat="false" ht="14.25" hidden="false" customHeight="false" outlineLevel="0" collapsed="false">
      <c r="A62" s="116"/>
      <c r="B62" s="117" t="s">
        <v>128</v>
      </c>
      <c r="C62" s="118"/>
      <c r="D62" s="119"/>
      <c r="E62" s="117" t="s">
        <v>129</v>
      </c>
    </row>
    <row r="63" customFormat="false" ht="14.25" hidden="false" customHeight="false" outlineLevel="0" collapsed="false">
      <c r="A63" s="124" t="s">
        <v>74</v>
      </c>
      <c r="B63" s="98" t="s">
        <v>130</v>
      </c>
      <c r="C63" s="99" t="n">
        <v>0</v>
      </c>
      <c r="D63" s="100" t="n">
        <f aca="false">D$13*C63</f>
        <v>0</v>
      </c>
      <c r="E63" s="98"/>
    </row>
    <row r="64" customFormat="false" ht="14.25" hidden="false" customHeight="false" outlineLevel="0" collapsed="false">
      <c r="A64" s="116"/>
      <c r="B64" s="117"/>
      <c r="C64" s="142"/>
      <c r="D64" s="119"/>
      <c r="E64" s="131" t="s">
        <v>131</v>
      </c>
    </row>
    <row r="65" customFormat="false" ht="14.25" hidden="false" customHeight="false" outlineLevel="0" collapsed="false">
      <c r="A65" s="120" t="s">
        <v>76</v>
      </c>
      <c r="B65" s="121" t="s">
        <v>132</v>
      </c>
      <c r="C65" s="143" t="n">
        <f aca="false">(7/30)/12</f>
        <v>0.0194444444444444</v>
      </c>
      <c r="D65" s="123" t="n">
        <f aca="false">D$13*C65</f>
        <v>60.2688333333333</v>
      </c>
      <c r="E65" s="138" t="s">
        <v>133</v>
      </c>
    </row>
    <row r="66" customFormat="false" ht="14.25" hidden="false" customHeight="false" outlineLevel="0" collapsed="false">
      <c r="A66" s="124"/>
      <c r="B66" s="121"/>
      <c r="C66" s="144"/>
      <c r="D66" s="100"/>
      <c r="E66" s="138" t="s">
        <v>134</v>
      </c>
    </row>
    <row r="67" customFormat="false" ht="14.25" hidden="false" customHeight="false" outlineLevel="0" collapsed="false">
      <c r="A67" s="139" t="s">
        <v>89</v>
      </c>
      <c r="B67" s="117" t="s">
        <v>111</v>
      </c>
      <c r="C67" s="145" t="n">
        <f aca="false">C65*C33</f>
        <v>0.00676666666666667</v>
      </c>
      <c r="D67" s="123" t="n">
        <f aca="false">D$13*C67</f>
        <v>20.973554</v>
      </c>
      <c r="E67" s="117" t="s">
        <v>135</v>
      </c>
    </row>
    <row r="68" customFormat="false" ht="14.25" hidden="false" customHeight="false" outlineLevel="0" collapsed="false">
      <c r="A68" s="139"/>
      <c r="B68" s="98"/>
      <c r="C68" s="145"/>
      <c r="D68" s="146"/>
      <c r="E68" s="98" t="s">
        <v>136</v>
      </c>
    </row>
    <row r="69" customFormat="false" ht="14.25" hidden="false" customHeight="false" outlineLevel="0" collapsed="false">
      <c r="A69" s="116"/>
      <c r="B69" s="117" t="s">
        <v>128</v>
      </c>
      <c r="C69" s="118"/>
      <c r="D69" s="119"/>
      <c r="E69" s="121" t="s">
        <v>129</v>
      </c>
    </row>
    <row r="70" customFormat="false" ht="14.25" hidden="false" customHeight="false" outlineLevel="0" collapsed="false">
      <c r="A70" s="124" t="s">
        <v>92</v>
      </c>
      <c r="B70" s="98" t="s">
        <v>137</v>
      </c>
      <c r="C70" s="99" t="n">
        <v>0</v>
      </c>
      <c r="D70" s="100" t="n">
        <f aca="false">D$13*C70</f>
        <v>0</v>
      </c>
      <c r="E70" s="98"/>
    </row>
    <row r="71" customFormat="false" ht="14.25" hidden="false" customHeight="false" outlineLevel="0" collapsed="false">
      <c r="A71" s="147"/>
      <c r="B71" s="84" t="s">
        <v>138</v>
      </c>
      <c r="C71" s="85" t="n">
        <f aca="false">SUM(C58:C70)</f>
        <v>0.0307093111111111</v>
      </c>
      <c r="D71" s="86" t="n">
        <f aca="false">SUM(D58:D70)</f>
        <v>95.1847381613333</v>
      </c>
      <c r="E71" s="81"/>
    </row>
    <row r="72" customFormat="false" ht="14.25" hidden="false" customHeight="false" outlineLevel="0" collapsed="false">
      <c r="A72" s="199"/>
      <c r="B72" s="219"/>
      <c r="C72" s="224"/>
      <c r="D72" s="220"/>
      <c r="E72" s="219"/>
    </row>
    <row r="73" customFormat="false" ht="14.25" hidden="false" customHeight="false" outlineLevel="0" collapsed="false">
      <c r="A73" s="107"/>
      <c r="B73" s="108" t="s">
        <v>139</v>
      </c>
      <c r="C73" s="109"/>
      <c r="D73" s="110"/>
      <c r="E73" s="111"/>
    </row>
    <row r="74" customFormat="false" ht="14.25" hidden="false" customHeight="false" outlineLevel="0" collapsed="false">
      <c r="A74" s="148"/>
      <c r="B74" s="149"/>
      <c r="C74" s="150" t="s">
        <v>69</v>
      </c>
      <c r="D74" s="135" t="s">
        <v>57</v>
      </c>
      <c r="E74" s="149" t="s">
        <v>58</v>
      </c>
    </row>
    <row r="75" customFormat="false" ht="14.25" hidden="false" customHeight="false" outlineLevel="0" collapsed="false">
      <c r="A75" s="120"/>
      <c r="B75" s="121"/>
      <c r="C75" s="122"/>
      <c r="D75" s="123"/>
      <c r="E75" s="131" t="s">
        <v>125</v>
      </c>
    </row>
    <row r="76" customFormat="false" ht="14.25" hidden="false" customHeight="false" outlineLevel="0" collapsed="false">
      <c r="A76" s="120" t="s">
        <v>60</v>
      </c>
      <c r="B76" s="121" t="s">
        <v>141</v>
      </c>
      <c r="C76" s="122" t="n">
        <f aca="false">(5/30)/12</f>
        <v>0.0138888888888889</v>
      </c>
      <c r="D76" s="123" t="n">
        <f aca="false">D$13*C76</f>
        <v>43.0491666666667</v>
      </c>
      <c r="E76" s="138" t="s">
        <v>142</v>
      </c>
    </row>
    <row r="77" customFormat="false" ht="14.25" hidden="false" customHeight="false" outlineLevel="0" collapsed="false">
      <c r="A77" s="129"/>
      <c r="B77" s="117"/>
      <c r="C77" s="151"/>
      <c r="D77" s="119"/>
      <c r="E77" s="117" t="s">
        <v>143</v>
      </c>
    </row>
    <row r="78" customFormat="false" ht="14.25" hidden="false" customHeight="false" outlineLevel="0" collapsed="false">
      <c r="A78" s="139" t="s">
        <v>63</v>
      </c>
      <c r="B78" s="121" t="s">
        <v>144</v>
      </c>
      <c r="C78" s="145" t="n">
        <v>0</v>
      </c>
      <c r="D78" s="123" t="n">
        <f aca="false">D$13*C78</f>
        <v>0</v>
      </c>
      <c r="E78" s="121" t="s">
        <v>145</v>
      </c>
    </row>
    <row r="79" customFormat="false" ht="14.25" hidden="false" customHeight="false" outlineLevel="0" collapsed="false">
      <c r="A79" s="97"/>
      <c r="B79" s="98"/>
      <c r="C79" s="152"/>
      <c r="D79" s="100"/>
      <c r="E79" s="98" t="s">
        <v>146</v>
      </c>
    </row>
    <row r="80" customFormat="false" ht="14.25" hidden="false" customHeight="false" outlineLevel="0" collapsed="false">
      <c r="A80" s="120"/>
      <c r="B80" s="121"/>
      <c r="C80" s="143"/>
      <c r="D80" s="123"/>
      <c r="E80" s="153" t="s">
        <v>147</v>
      </c>
    </row>
    <row r="81" customFormat="false" ht="14.25" hidden="false" customHeight="false" outlineLevel="0" collapsed="false">
      <c r="A81" s="120" t="s">
        <v>74</v>
      </c>
      <c r="B81" s="121" t="s">
        <v>148</v>
      </c>
      <c r="C81" s="143" t="n">
        <f aca="false">(3/30)/12</f>
        <v>0.00833333333333333</v>
      </c>
      <c r="D81" s="123" t="n">
        <f aca="false">D$13*C81</f>
        <v>25.8295</v>
      </c>
      <c r="E81" s="138" t="s">
        <v>149</v>
      </c>
    </row>
    <row r="82" customFormat="false" ht="14.25" hidden="false" customHeight="false" outlineLevel="0" collapsed="false">
      <c r="A82" s="124"/>
      <c r="B82" s="121"/>
      <c r="C82" s="144"/>
      <c r="D82" s="100"/>
      <c r="E82" s="138" t="s">
        <v>150</v>
      </c>
    </row>
    <row r="83" customFormat="false" ht="14.25" hidden="false" customHeight="false" outlineLevel="0" collapsed="false">
      <c r="A83" s="139" t="s">
        <v>76</v>
      </c>
      <c r="B83" s="117" t="s">
        <v>151</v>
      </c>
      <c r="C83" s="145" t="n">
        <f aca="false">(15/30)/12*0.1</f>
        <v>0.00416666666666667</v>
      </c>
      <c r="D83" s="123" t="n">
        <f aca="false">D$13*C83</f>
        <v>12.91475</v>
      </c>
      <c r="E83" s="117" t="s">
        <v>152</v>
      </c>
    </row>
    <row r="84" customFormat="false" ht="14.25" hidden="false" customHeight="false" outlineLevel="0" collapsed="false">
      <c r="A84" s="139"/>
      <c r="B84" s="98"/>
      <c r="C84" s="145"/>
      <c r="D84" s="146"/>
      <c r="E84" s="98" t="s">
        <v>153</v>
      </c>
    </row>
    <row r="85" customFormat="false" ht="14.25" hidden="false" customHeight="false" outlineLevel="0" collapsed="false">
      <c r="A85" s="147"/>
      <c r="B85" s="84" t="s">
        <v>154</v>
      </c>
      <c r="C85" s="85" t="n">
        <f aca="false">SUM(C75:C84)</f>
        <v>0.0263888888888889</v>
      </c>
      <c r="D85" s="86" t="n">
        <f aca="false">SUM(D75:D84)</f>
        <v>81.7934166666667</v>
      </c>
      <c r="E85" s="81"/>
    </row>
    <row r="86" customFormat="false" ht="14.25" hidden="false" customHeight="false" outlineLevel="0" collapsed="false">
      <c r="A86" s="286" t="s">
        <v>89</v>
      </c>
      <c r="B86" s="81" t="s">
        <v>155</v>
      </c>
      <c r="C86" s="118" t="n">
        <f aca="false">C85*C33</f>
        <v>0.00918333333333333</v>
      </c>
      <c r="D86" s="123" t="n">
        <f aca="false">D$13*C86</f>
        <v>28.464109</v>
      </c>
      <c r="E86" s="117" t="s">
        <v>156</v>
      </c>
    </row>
    <row r="87" customFormat="false" ht="14.25" hidden="false" customHeight="false" outlineLevel="0" collapsed="false">
      <c r="A87" s="154"/>
      <c r="B87" s="155" t="s">
        <v>157</v>
      </c>
      <c r="C87" s="287"/>
      <c r="D87" s="156" t="n">
        <f aca="false">SUM(D85:D86)</f>
        <v>110.257525666667</v>
      </c>
      <c r="E87" s="98" t="s">
        <v>158</v>
      </c>
    </row>
    <row r="88" customFormat="false" ht="14.25" hidden="false" customHeight="false" outlineLevel="0" collapsed="false">
      <c r="A88" s="161"/>
      <c r="B88" s="162"/>
      <c r="C88" s="161"/>
      <c r="D88" s="164"/>
      <c r="E88" s="153"/>
    </row>
    <row r="89" customFormat="false" ht="14.25" hidden="false" customHeight="false" outlineLevel="0" collapsed="false">
      <c r="A89" s="80"/>
      <c r="B89" s="84" t="s">
        <v>159</v>
      </c>
      <c r="C89" s="85"/>
      <c r="D89" s="86" t="n">
        <f aca="false">D87+D71+D53+D43+D33+D21+D13</f>
        <v>5704.580360276</v>
      </c>
      <c r="E89" s="81"/>
    </row>
    <row r="90" customFormat="false" ht="14.25" hidden="false" customHeight="false" outlineLevel="0" collapsed="false">
      <c r="A90" s="161"/>
      <c r="B90" s="162"/>
      <c r="C90" s="163"/>
      <c r="D90" s="164"/>
      <c r="E90" s="153"/>
    </row>
    <row r="91" customFormat="false" ht="15" hidden="false" customHeight="false" outlineLevel="0" collapsed="false">
      <c r="A91" s="161"/>
      <c r="B91" s="84" t="s">
        <v>160</v>
      </c>
      <c r="C91" s="85"/>
      <c r="D91" s="165" t="s">
        <v>219</v>
      </c>
      <c r="E91" s="166" t="n">
        <f aca="false">D89*D91</f>
        <v>22818.321441104</v>
      </c>
    </row>
    <row r="92" customFormat="false" ht="14.25" hidden="false" customHeight="false" outlineLevel="0" collapsed="false">
      <c r="A92" s="199"/>
      <c r="B92" s="219"/>
      <c r="C92" s="199"/>
      <c r="D92" s="220"/>
      <c r="E92" s="219"/>
    </row>
    <row r="93" customFormat="false" ht="14.25" hidden="false" customHeight="false" outlineLevel="0" collapsed="false">
      <c r="A93" s="107"/>
      <c r="B93" s="108" t="s">
        <v>162</v>
      </c>
      <c r="C93" s="109"/>
      <c r="D93" s="110"/>
      <c r="E93" s="111"/>
    </row>
    <row r="94" customFormat="false" ht="14.25" hidden="false" customHeight="false" outlineLevel="0" collapsed="false">
      <c r="A94" s="167"/>
      <c r="B94" s="136"/>
      <c r="C94" s="168" t="s">
        <v>69</v>
      </c>
      <c r="D94" s="169" t="s">
        <v>57</v>
      </c>
      <c r="E94" s="149" t="s">
        <v>58</v>
      </c>
    </row>
    <row r="95" customFormat="false" ht="14.25" hidden="false" customHeight="false" outlineLevel="0" collapsed="false">
      <c r="A95" s="124" t="s">
        <v>60</v>
      </c>
      <c r="B95" s="98" t="s">
        <v>163</v>
      </c>
      <c r="C95" s="99" t="n">
        <v>0.13</v>
      </c>
      <c r="D95" s="100" t="n">
        <f aca="false">E91*C95</f>
        <v>2966.38178734352</v>
      </c>
      <c r="E95" s="170" t="s">
        <v>164</v>
      </c>
    </row>
    <row r="96" customFormat="false" ht="14.25" hidden="false" customHeight="false" outlineLevel="0" collapsed="false">
      <c r="A96" s="80" t="s">
        <v>63</v>
      </c>
      <c r="B96" s="98" t="s">
        <v>165</v>
      </c>
      <c r="C96" s="99" t="n">
        <v>0.1</v>
      </c>
      <c r="D96" s="83" t="n">
        <f aca="false">(E91+D95)*C96</f>
        <v>2578.47032284475</v>
      </c>
      <c r="E96" s="170" t="s">
        <v>166</v>
      </c>
    </row>
    <row r="97" customFormat="false" ht="14.25" hidden="false" customHeight="false" outlineLevel="0" collapsed="false">
      <c r="A97" s="116"/>
      <c r="B97" s="113" t="s">
        <v>167</v>
      </c>
      <c r="C97" s="122"/>
      <c r="D97" s="115" t="n">
        <f aca="false">SUM(D95:D96)</f>
        <v>5544.85211018827</v>
      </c>
      <c r="E97" s="171"/>
    </row>
    <row r="98" customFormat="false" ht="14.25" hidden="false" customHeight="false" outlineLevel="0" collapsed="false">
      <c r="A98" s="102" t="s">
        <v>168</v>
      </c>
      <c r="B98" s="172" t="s">
        <v>169</v>
      </c>
      <c r="C98" s="173"/>
      <c r="D98" s="174"/>
      <c r="E98" s="175"/>
    </row>
    <row r="99" customFormat="false" ht="14.25" hidden="false" customHeight="false" outlineLevel="0" collapsed="false">
      <c r="A99" s="161"/>
      <c r="B99" s="162"/>
      <c r="C99" s="176"/>
      <c r="D99" s="164"/>
      <c r="E99" s="177"/>
    </row>
    <row r="100" customFormat="false" ht="14.25" hidden="false" customHeight="false" outlineLevel="0" collapsed="false">
      <c r="A100" s="178"/>
      <c r="B100" s="179" t="s">
        <v>170</v>
      </c>
      <c r="C100" s="180"/>
      <c r="D100" s="169" t="n">
        <f aca="false">(E91+D97)/(1-6.65%)</f>
        <v>30383.6888605166</v>
      </c>
      <c r="E100" s="181"/>
    </row>
    <row r="101" customFormat="false" ht="14.25" hidden="false" customHeight="false" outlineLevel="0" collapsed="false">
      <c r="A101" s="199"/>
      <c r="B101" s="219"/>
      <c r="C101" s="224"/>
      <c r="D101" s="220"/>
      <c r="E101" s="225"/>
    </row>
    <row r="102" customFormat="false" ht="14.25" hidden="false" customHeight="false" outlineLevel="0" collapsed="false">
      <c r="A102" s="107"/>
      <c r="B102" s="108" t="s">
        <v>171</v>
      </c>
      <c r="C102" s="183"/>
      <c r="D102" s="184"/>
      <c r="E102" s="185"/>
    </row>
    <row r="103" customFormat="false" ht="14.25" hidden="false" customHeight="false" outlineLevel="0" collapsed="false">
      <c r="A103" s="167"/>
      <c r="B103" s="136"/>
      <c r="C103" s="168" t="s">
        <v>69</v>
      </c>
      <c r="D103" s="135" t="s">
        <v>57</v>
      </c>
      <c r="E103" s="149" t="s">
        <v>58</v>
      </c>
    </row>
    <row r="104" customFormat="false" ht="14.25" hidden="false" customHeight="false" outlineLevel="0" collapsed="false">
      <c r="A104" s="124" t="s">
        <v>74</v>
      </c>
      <c r="B104" s="98" t="s">
        <v>172</v>
      </c>
      <c r="C104" s="99"/>
      <c r="D104" s="83"/>
      <c r="E104" s="186" t="s">
        <v>173</v>
      </c>
    </row>
    <row r="105" customFormat="false" ht="12.8" hidden="false" customHeight="false" outlineLevel="0" collapsed="false">
      <c r="A105" s="80"/>
      <c r="B105" s="81" t="s">
        <v>174</v>
      </c>
      <c r="C105" s="82" t="n">
        <v>0.0165</v>
      </c>
      <c r="D105" s="83" t="n">
        <f aca="false">$D$100*C105</f>
        <v>501.330866198524</v>
      </c>
      <c r="E105" s="187" t="s">
        <v>175</v>
      </c>
    </row>
    <row r="106" customFormat="false" ht="12.8" hidden="false" customHeight="false" outlineLevel="0" collapsed="false">
      <c r="A106" s="80"/>
      <c r="B106" s="81" t="s">
        <v>176</v>
      </c>
      <c r="C106" s="82" t="n">
        <v>0.076</v>
      </c>
      <c r="D106" s="83" t="n">
        <f aca="false">$D$100*C106</f>
        <v>2309.16035339926</v>
      </c>
      <c r="E106" s="187" t="s">
        <v>175</v>
      </c>
    </row>
    <row r="107" customFormat="false" ht="12.8" hidden="false" customHeight="false" outlineLevel="0" collapsed="false">
      <c r="A107" s="188"/>
      <c r="B107" s="189" t="s">
        <v>177</v>
      </c>
      <c r="C107" s="190" t="n">
        <v>0.03</v>
      </c>
      <c r="D107" s="191" t="n">
        <f aca="false">$D$100*C107</f>
        <v>911.510665815499</v>
      </c>
      <c r="E107" s="192" t="s">
        <v>178</v>
      </c>
    </row>
    <row r="108" customFormat="false" ht="12.8" hidden="false" customHeight="false" outlineLevel="0" collapsed="false">
      <c r="A108" s="80"/>
      <c r="B108" s="81"/>
      <c r="C108" s="82"/>
      <c r="D108" s="83"/>
      <c r="E108" s="121"/>
    </row>
    <row r="109" customFormat="false" ht="14.25" hidden="false" customHeight="false" outlineLevel="0" collapsed="false">
      <c r="A109" s="147"/>
      <c r="B109" s="84" t="s">
        <v>154</v>
      </c>
      <c r="C109" s="85" t="n">
        <f aca="false">SUM(C105:C108)</f>
        <v>0.1225</v>
      </c>
      <c r="D109" s="86" t="n">
        <f aca="false">SUM(D105:D108)</f>
        <v>3722.00188541329</v>
      </c>
      <c r="E109" s="98"/>
    </row>
    <row r="110" customFormat="false" ht="14.25" hidden="false" customHeight="false" outlineLevel="0" collapsed="false">
      <c r="A110" s="80"/>
      <c r="B110" s="81"/>
      <c r="C110" s="118"/>
      <c r="D110" s="123"/>
      <c r="E110" s="81"/>
    </row>
    <row r="111" customFormat="false" ht="14.25" hidden="false" customHeight="false" outlineLevel="0" collapsed="false">
      <c r="A111" s="80"/>
      <c r="B111" s="84" t="s">
        <v>179</v>
      </c>
      <c r="C111" s="80"/>
      <c r="D111" s="86" t="n">
        <f aca="false">D109+D100</f>
        <v>34105.6907459299</v>
      </c>
      <c r="E111" s="81"/>
    </row>
    <row r="112" customFormat="false" ht="14.25" hidden="false" customHeight="false" outlineLevel="0" collapsed="false">
      <c r="A112" s="80"/>
      <c r="B112" s="84"/>
      <c r="C112" s="80"/>
      <c r="D112" s="86"/>
      <c r="E112" s="81"/>
    </row>
    <row r="113" customFormat="false" ht="14.25" hidden="false" customHeight="false" outlineLevel="0" collapsed="false">
      <c r="A113" s="80"/>
      <c r="B113" s="84"/>
      <c r="C113" s="80"/>
      <c r="D113" s="86"/>
      <c r="E113" s="81"/>
    </row>
    <row r="114" customFormat="false" ht="14.25" hidden="false" customHeight="false" outlineLevel="0" collapsed="false">
      <c r="A114" s="80"/>
      <c r="B114" s="84" t="s">
        <v>180</v>
      </c>
      <c r="C114" s="80" t="n">
        <v>12</v>
      </c>
      <c r="D114" s="86" t="n">
        <f aca="false">D111*C114</f>
        <v>409268.288951159</v>
      </c>
      <c r="E114" s="81"/>
    </row>
    <row r="115" customFormat="false" ht="14.25" hidden="false" customHeight="false" outlineLevel="0" collapsed="false">
      <c r="A115" s="188"/>
      <c r="B115" s="226"/>
      <c r="C115" s="188"/>
      <c r="D115" s="227"/>
      <c r="E115" s="189"/>
    </row>
    <row r="116" s="196" customFormat="true" ht="9" hidden="false" customHeight="false" outlineLevel="0" collapsed="false"/>
    <row r="117" s="196" customFormat="true" ht="9" hidden="false" customHeight="false" outlineLevel="0" collapsed="false"/>
    <row r="118" s="196" customFormat="true" ht="32.95" hidden="false" customHeight="true" outlineLevel="0" collapsed="false">
      <c r="B118" s="193" t="s">
        <v>181</v>
      </c>
      <c r="C118" s="193"/>
      <c r="D118" s="193"/>
      <c r="E118" s="193"/>
    </row>
    <row r="119" s="196" customFormat="true" ht="12.8" hidden="false" customHeight="false" outlineLevel="0" collapsed="false">
      <c r="B119" s="31"/>
      <c r="C119" s="31"/>
      <c r="D119" s="31"/>
      <c r="E119" s="31"/>
    </row>
    <row r="120" s="196" customFormat="true" ht="36.1" hidden="false" customHeight="false" outlineLevel="0" collapsed="false">
      <c r="B120" s="194" t="s">
        <v>182</v>
      </c>
      <c r="C120" s="194"/>
      <c r="D120" s="194"/>
      <c r="E120" s="194"/>
    </row>
    <row r="121" s="196" customFormat="true" ht="9" hidden="false" customHeight="false" outlineLevel="0" collapsed="false"/>
    <row r="122" s="196" customFormat="true" ht="9" hidden="false" customHeight="false" outlineLevel="0" collapsed="false"/>
    <row r="123" s="196" customFormat="true" ht="9" hidden="false" customHeight="false" outlineLevel="0" collapsed="false"/>
    <row r="124" s="196" customFormat="true" ht="9" hidden="false" customHeight="false" outlineLevel="0" collapsed="false"/>
    <row r="125" s="196" customFormat="true" ht="9" hidden="false" customHeight="false" outlineLevel="0" collapsed="false"/>
    <row r="126" s="196" customFormat="true" ht="9" hidden="false" customHeight="false" outlineLevel="0" collapsed="false"/>
    <row r="127" s="196" customFormat="true" ht="9" hidden="false" customHeight="false" outlineLevel="0" collapsed="false"/>
    <row r="128" s="196" customFormat="true" ht="9" hidden="false" customHeight="false" outlineLevel="0" collapsed="false"/>
    <row r="129" s="196" customFormat="true" ht="9" hidden="false" customHeight="false" outlineLevel="0" collapsed="false"/>
    <row r="130" s="196" customFormat="true" ht="9" hidden="false" customHeight="false" outlineLevel="0" collapsed="false"/>
    <row r="131" s="196" customFormat="true" ht="9" hidden="false" customHeight="false" outlineLevel="0" collapsed="false"/>
    <row r="132" s="196" customFormat="true" ht="9" hidden="false" customHeight="false" outlineLevel="0" collapsed="false"/>
    <row r="133" s="196" customFormat="true" ht="9" hidden="false" customHeight="false" outlineLevel="0" collapsed="false"/>
    <row r="134" s="196" customFormat="true" ht="9" hidden="false" customHeight="false" outlineLevel="0" collapsed="false"/>
    <row r="135" s="196" customFormat="true" ht="9" hidden="false" customHeight="false" outlineLevel="0" collapsed="false"/>
    <row r="136" s="196" customFormat="true" ht="9" hidden="false" customHeight="false" outlineLevel="0" collapsed="false"/>
    <row r="137" s="196" customFormat="true" ht="9" hidden="false" customHeight="false" outlineLevel="0" collapsed="false"/>
    <row r="138" s="196" customFormat="true" ht="9" hidden="false" customHeight="false" outlineLevel="0" collapsed="false"/>
    <row r="139" s="196" customFormat="true" ht="9" hidden="false" customHeight="false" outlineLevel="0" collapsed="false"/>
    <row r="140" s="196" customFormat="true" ht="9" hidden="false" customHeight="false" outlineLevel="0" collapsed="false"/>
    <row r="141" s="196" customFormat="true" ht="9" hidden="false" customHeight="false" outlineLevel="0" collapsed="false"/>
    <row r="142" s="196" customFormat="true" ht="9" hidden="false" customHeight="false" outlineLevel="0" collapsed="false"/>
    <row r="143" s="196" customFormat="true" ht="9" hidden="false" customHeight="false" outlineLevel="0" collapsed="false"/>
    <row r="144" s="196" customFormat="true" ht="9" hidden="false" customHeight="false" outlineLevel="0" collapsed="false"/>
    <row r="145" s="196" customFormat="true" ht="9" hidden="false" customHeight="false" outlineLevel="0" collapsed="false"/>
    <row r="146" s="196" customFormat="true" ht="9" hidden="false" customHeight="false" outlineLevel="0" collapsed="false"/>
    <row r="147" s="196" customFormat="true" ht="9" hidden="false" customHeight="false" outlineLevel="0" collapsed="false"/>
    <row r="148" s="196" customFormat="true" ht="9" hidden="false" customHeight="false" outlineLevel="0" collapsed="false"/>
    <row r="149" s="196" customFormat="true" ht="9" hidden="false" customHeight="false" outlineLevel="0" collapsed="false"/>
    <row r="150" s="196" customFormat="true" ht="9" hidden="false" customHeight="false" outlineLevel="0" collapsed="false"/>
    <row r="151" s="196" customFormat="true" ht="9" hidden="false" customHeight="false" outlineLevel="0" collapsed="false"/>
    <row r="152" s="196" customFormat="true" ht="9" hidden="false" customHeight="false" outlineLevel="0" collapsed="false"/>
    <row r="153" s="196" customFormat="true" ht="9" hidden="false" customHeight="false" outlineLevel="0" collapsed="false"/>
    <row r="154" s="196" customFormat="true" ht="9" hidden="false" customHeight="false" outlineLevel="0" collapsed="false"/>
    <row r="155" s="196" customFormat="true" ht="9" hidden="false" customHeight="false" outlineLevel="0" collapsed="false"/>
    <row r="156" s="196" customFormat="true" ht="9" hidden="false" customHeight="false" outlineLevel="0" collapsed="false"/>
    <row r="157" s="196" customFormat="true" ht="9" hidden="false" customHeight="false" outlineLevel="0" collapsed="false"/>
    <row r="158" s="196" customFormat="true" ht="9" hidden="false" customHeight="false" outlineLevel="0" collapsed="false"/>
    <row r="159" s="196" customFormat="true" ht="9" hidden="false" customHeight="false" outlineLevel="0" collapsed="false"/>
    <row r="160" s="196" customFormat="true" ht="9" hidden="false" customHeight="false" outlineLevel="0" collapsed="false"/>
    <row r="161" s="196" customFormat="true" ht="9" hidden="false" customHeight="false" outlineLevel="0" collapsed="false"/>
    <row r="162" s="196" customFormat="true" ht="9" hidden="false" customHeight="false" outlineLevel="0" collapsed="false"/>
    <row r="163" s="196" customFormat="true" ht="9" hidden="false" customHeight="false" outlineLevel="0" collapsed="false"/>
    <row r="164" s="196" customFormat="true" ht="9" hidden="false" customHeight="false" outlineLevel="0" collapsed="false"/>
    <row r="165" s="196" customFormat="true" ht="9" hidden="false" customHeight="false" outlineLevel="0" collapsed="false"/>
    <row r="166" s="196" customFormat="true" ht="9" hidden="false" customHeight="false" outlineLevel="0" collapsed="false"/>
    <row r="167" s="196" customFormat="true" ht="9" hidden="false" customHeight="false" outlineLevel="0" collapsed="false"/>
    <row r="168" s="196" customFormat="true" ht="9" hidden="false" customHeight="false" outlineLevel="0" collapsed="false"/>
    <row r="169" s="196" customFormat="true" ht="9" hidden="false" customHeight="false" outlineLevel="0" collapsed="false"/>
    <row r="170" s="196" customFormat="true" ht="9" hidden="false" customHeight="false" outlineLevel="0" collapsed="false"/>
    <row r="171" s="196" customFormat="true" ht="9" hidden="false" customHeight="false" outlineLevel="0" collapsed="false"/>
    <row r="172" s="196" customFormat="true" ht="9" hidden="false" customHeight="false" outlineLevel="0" collapsed="false"/>
    <row r="173" s="196" customFormat="true" ht="9" hidden="false" customHeight="false" outlineLevel="0" collapsed="false"/>
    <row r="174" s="196" customFormat="true" ht="9" hidden="false" customHeight="false" outlineLevel="0" collapsed="false"/>
    <row r="175" s="196" customFormat="true" ht="9" hidden="false" customHeight="false" outlineLevel="0" collapsed="false"/>
    <row r="176" s="196" customFormat="true" ht="9" hidden="false" customHeight="false" outlineLevel="0" collapsed="false"/>
    <row r="177" s="196" customFormat="true" ht="9" hidden="false" customHeight="false" outlineLevel="0" collapsed="false"/>
    <row r="178" s="196" customFormat="true" ht="9" hidden="false" customHeight="false" outlineLevel="0" collapsed="false"/>
    <row r="179" s="196" customFormat="true" ht="9" hidden="false" customHeight="false" outlineLevel="0" collapsed="false"/>
    <row r="180" s="196" customFormat="true" ht="9" hidden="false" customHeight="false" outlineLevel="0" collapsed="false"/>
    <row r="181" s="196" customFormat="true" ht="9" hidden="false" customHeight="false" outlineLevel="0" collapsed="false"/>
    <row r="182" s="196" customFormat="true" ht="9" hidden="false" customHeight="false" outlineLevel="0" collapsed="false"/>
    <row r="183" s="196" customFormat="true" ht="9" hidden="false" customHeight="false" outlineLevel="0" collapsed="false"/>
    <row r="184" s="196" customFormat="true" ht="9" hidden="false" customHeight="false" outlineLevel="0" collapsed="false"/>
    <row r="185" s="196" customFormat="true" ht="9" hidden="false" customHeight="false" outlineLevel="0" collapsed="false"/>
    <row r="186" s="196" customFormat="true" ht="9" hidden="false" customHeight="false" outlineLevel="0" collapsed="false"/>
    <row r="187" s="196" customFormat="true" ht="9" hidden="false" customHeight="false" outlineLevel="0" collapsed="false"/>
    <row r="188" s="196" customFormat="true" ht="9" hidden="false" customHeight="false" outlineLevel="0" collapsed="false"/>
    <row r="189" s="196" customFormat="true" ht="9" hidden="false" customHeight="false" outlineLevel="0" collapsed="false"/>
    <row r="190" s="196" customFormat="true" ht="9" hidden="false" customHeight="false" outlineLevel="0" collapsed="false"/>
    <row r="191" s="196" customFormat="true" ht="9" hidden="false" customHeight="false" outlineLevel="0" collapsed="false"/>
    <row r="192" s="196" customFormat="true" ht="9" hidden="false" customHeight="false" outlineLevel="0" collapsed="false"/>
    <row r="193" s="196" customFormat="true" ht="9" hidden="false" customHeight="false" outlineLevel="0" collapsed="false"/>
    <row r="194" s="196" customFormat="true" ht="9" hidden="false" customHeight="false" outlineLevel="0" collapsed="false"/>
    <row r="195" s="196" customFormat="true" ht="9" hidden="false" customHeight="false" outlineLevel="0" collapsed="false"/>
    <row r="196" s="196" customFormat="true" ht="9" hidden="false" customHeight="false" outlineLevel="0" collapsed="false"/>
    <row r="197" s="196" customFormat="true" ht="9" hidden="false" customHeight="false" outlineLevel="0" collapsed="false"/>
    <row r="198" s="196" customFormat="true" ht="9" hidden="false" customHeight="false" outlineLevel="0" collapsed="false"/>
    <row r="199" s="196" customFormat="true" ht="9" hidden="false" customHeight="false" outlineLevel="0" collapsed="false"/>
    <row r="200" s="196" customFormat="true" ht="9" hidden="false" customHeight="false" outlineLevel="0" collapsed="false"/>
    <row r="201" s="196" customFormat="true" ht="9" hidden="false" customHeight="false" outlineLevel="0" collapsed="false"/>
    <row r="202" s="196" customFormat="true" ht="9" hidden="false" customHeight="false" outlineLevel="0" collapsed="false"/>
    <row r="203" s="196" customFormat="true" ht="9" hidden="false" customHeight="false" outlineLevel="0" collapsed="false"/>
    <row r="204" s="196" customFormat="true" ht="9" hidden="false" customHeight="false" outlineLevel="0" collapsed="false"/>
    <row r="205" s="196" customFormat="true" ht="9" hidden="false" customHeight="false" outlineLevel="0" collapsed="false"/>
    <row r="206" s="196" customFormat="true" ht="9" hidden="false" customHeight="false" outlineLevel="0" collapsed="false"/>
    <row r="207" s="196" customFormat="true" ht="9" hidden="false" customHeight="false" outlineLevel="0" collapsed="false"/>
    <row r="208" s="196" customFormat="true" ht="9" hidden="false" customHeight="false" outlineLevel="0" collapsed="false"/>
    <row r="209" s="196" customFormat="true" ht="9" hidden="false" customHeight="false" outlineLevel="0" collapsed="false"/>
    <row r="210" s="196" customFormat="true" ht="9" hidden="false" customHeight="false" outlineLevel="0" collapsed="false"/>
    <row r="211" s="196" customFormat="true" ht="9" hidden="false" customHeight="false" outlineLevel="0" collapsed="false"/>
    <row r="212" s="196" customFormat="true" ht="9" hidden="false" customHeight="false" outlineLevel="0" collapsed="false"/>
    <row r="213" s="196" customFormat="true" ht="9" hidden="false" customHeight="false" outlineLevel="0" collapsed="false"/>
    <row r="214" s="196" customFormat="true" ht="9" hidden="false" customHeight="false" outlineLevel="0" collapsed="false"/>
    <row r="215" s="196" customFormat="true" ht="9" hidden="false" customHeight="false" outlineLevel="0" collapsed="false"/>
    <row r="216" s="196" customFormat="true" ht="9" hidden="false" customHeight="false" outlineLevel="0" collapsed="false"/>
    <row r="217" s="196" customFormat="true" ht="9" hidden="false" customHeight="false" outlineLevel="0" collapsed="false"/>
    <row r="218" s="196" customFormat="true" ht="9" hidden="false" customHeight="false" outlineLevel="0" collapsed="false"/>
    <row r="219" s="196" customFormat="true" ht="9" hidden="false" customHeight="false" outlineLevel="0" collapsed="false"/>
    <row r="220" s="196" customFormat="true" ht="9" hidden="false" customHeight="false" outlineLevel="0" collapsed="false"/>
    <row r="221" s="196" customFormat="true" ht="9" hidden="false" customHeight="false" outlineLevel="0" collapsed="false"/>
    <row r="222" s="196" customFormat="true" ht="9" hidden="false" customHeight="false" outlineLevel="0" collapsed="false"/>
    <row r="223" s="196" customFormat="true" ht="9" hidden="false" customHeight="false" outlineLevel="0" collapsed="false"/>
    <row r="224" s="196" customFormat="true" ht="9" hidden="false" customHeight="false" outlineLevel="0" collapsed="false"/>
    <row r="225" s="196" customFormat="true" ht="9" hidden="false" customHeight="false" outlineLevel="0" collapsed="false"/>
    <row r="226" s="196" customFormat="true" ht="9" hidden="false" customHeight="false" outlineLevel="0" collapsed="false"/>
    <row r="227" s="196" customFormat="true" ht="9" hidden="false" customHeight="false" outlineLevel="0" collapsed="false"/>
    <row r="228" s="196" customFormat="true" ht="9" hidden="false" customHeight="false" outlineLevel="0" collapsed="false"/>
    <row r="229" s="196" customFormat="true" ht="9" hidden="false" customHeight="false" outlineLevel="0" collapsed="false"/>
    <row r="230" s="196" customFormat="true" ht="9" hidden="false" customHeight="false" outlineLevel="0" collapsed="false"/>
    <row r="231" s="196" customFormat="true" ht="9" hidden="false" customHeight="false" outlineLevel="0" collapsed="false"/>
    <row r="232" s="196" customFormat="true" ht="9" hidden="false" customHeight="false" outlineLevel="0" collapsed="false"/>
    <row r="233" s="196" customFormat="true" ht="9" hidden="false" customHeight="false" outlineLevel="0" collapsed="false"/>
    <row r="234" s="196" customFormat="true" ht="9" hidden="false" customHeight="false" outlineLevel="0" collapsed="false"/>
    <row r="235" s="196" customFormat="true" ht="9" hidden="false" customHeight="false" outlineLevel="0" collapsed="false"/>
    <row r="236" s="196" customFormat="true" ht="9" hidden="false" customHeight="false" outlineLevel="0" collapsed="false"/>
    <row r="237" s="196" customFormat="true" ht="9" hidden="false" customHeight="false" outlineLevel="0" collapsed="false"/>
    <row r="238" s="196" customFormat="true" ht="9" hidden="false" customHeight="false" outlineLevel="0" collapsed="false"/>
    <row r="239" s="196" customFormat="true" ht="9" hidden="false" customHeight="false" outlineLevel="0" collapsed="false"/>
    <row r="240" s="196" customFormat="true" ht="9" hidden="false" customHeight="false" outlineLevel="0" collapsed="false"/>
    <row r="241" s="196" customFormat="true" ht="9" hidden="false" customHeight="false" outlineLevel="0" collapsed="false"/>
    <row r="242" s="196" customFormat="true" ht="9" hidden="false" customHeight="false" outlineLevel="0" collapsed="false"/>
    <row r="243" s="196" customFormat="true" ht="9" hidden="false" customHeight="false" outlineLevel="0" collapsed="false"/>
    <row r="244" s="196" customFormat="true" ht="9" hidden="false" customHeight="false" outlineLevel="0" collapsed="false"/>
    <row r="245" s="196" customFormat="true" ht="9" hidden="false" customHeight="false" outlineLevel="0" collapsed="false"/>
    <row r="246" s="196" customFormat="true" ht="9" hidden="false" customHeight="false" outlineLevel="0" collapsed="false"/>
    <row r="247" s="196" customFormat="true" ht="9" hidden="false" customHeight="false" outlineLevel="0" collapsed="false"/>
    <row r="248" s="196" customFormat="true" ht="9" hidden="false" customHeight="false" outlineLevel="0" collapsed="false"/>
    <row r="249" s="196" customFormat="true" ht="9" hidden="false" customHeight="false" outlineLevel="0" collapsed="false"/>
    <row r="250" s="196" customFormat="true" ht="9" hidden="false" customHeight="false" outlineLevel="0" collapsed="false"/>
    <row r="251" s="196" customFormat="true" ht="9" hidden="false" customHeight="false" outlineLevel="0" collapsed="false"/>
    <row r="252" s="196" customFormat="true" ht="9" hidden="false" customHeight="false" outlineLevel="0" collapsed="false"/>
    <row r="253" s="196" customFormat="true" ht="9" hidden="false" customHeight="false" outlineLevel="0" collapsed="false"/>
    <row r="254" s="196" customFormat="true" ht="9" hidden="false" customHeight="false" outlineLevel="0" collapsed="false"/>
    <row r="255" s="196" customFormat="true" ht="9" hidden="false" customHeight="false" outlineLevel="0" collapsed="false"/>
    <row r="256" s="196" customFormat="true" ht="9" hidden="false" customHeight="false" outlineLevel="0" collapsed="false"/>
    <row r="257" s="196" customFormat="true" ht="9" hidden="false" customHeight="false" outlineLevel="0" collapsed="false"/>
    <row r="258" s="196" customFormat="true" ht="9" hidden="false" customHeight="false" outlineLevel="0" collapsed="false"/>
    <row r="259" s="196" customFormat="true" ht="9" hidden="false" customHeight="false" outlineLevel="0" collapsed="false"/>
    <row r="260" s="196" customFormat="true" ht="9" hidden="false" customHeight="false" outlineLevel="0" collapsed="false"/>
    <row r="261" s="196" customFormat="true" ht="9" hidden="false" customHeight="false" outlineLevel="0" collapsed="false"/>
    <row r="262" s="196" customFormat="true" ht="9" hidden="false" customHeight="false" outlineLevel="0" collapsed="false"/>
    <row r="263" s="196" customFormat="true" ht="9" hidden="false" customHeight="false" outlineLevel="0" collapsed="false"/>
    <row r="264" s="196" customFormat="true" ht="9" hidden="false" customHeight="false" outlineLevel="0" collapsed="false"/>
    <row r="265" s="196" customFormat="true" ht="9" hidden="false" customHeight="false" outlineLevel="0" collapsed="false"/>
    <row r="266" s="196" customFormat="true" ht="9" hidden="false" customHeight="false" outlineLevel="0" collapsed="false"/>
    <row r="267" s="196" customFormat="true" ht="9" hidden="false" customHeight="false" outlineLevel="0" collapsed="false"/>
    <row r="268" s="196" customFormat="true" ht="9" hidden="false" customHeight="false" outlineLevel="0" collapsed="false"/>
    <row r="269" s="196" customFormat="true" ht="9" hidden="false" customHeight="false" outlineLevel="0" collapsed="false"/>
    <row r="270" s="196" customFormat="true" ht="9" hidden="false" customHeight="false" outlineLevel="0" collapsed="false"/>
    <row r="271" s="196" customFormat="true" ht="9" hidden="false" customHeight="false" outlineLevel="0" collapsed="false"/>
    <row r="272" s="196" customFormat="true" ht="9" hidden="false" customHeight="false" outlineLevel="0" collapsed="false"/>
    <row r="273" s="196" customFormat="true" ht="9" hidden="false" customHeight="false" outlineLevel="0" collapsed="false"/>
    <row r="274" s="196" customFormat="true" ht="9" hidden="false" customHeight="false" outlineLevel="0" collapsed="false"/>
    <row r="275" s="196" customFormat="true" ht="9" hidden="false" customHeight="false" outlineLevel="0" collapsed="false"/>
    <row r="276" s="196" customFormat="true" ht="9" hidden="false" customHeight="false" outlineLevel="0" collapsed="false"/>
    <row r="277" s="196" customFormat="true" ht="9" hidden="false" customHeight="false" outlineLevel="0" collapsed="false"/>
    <row r="278" s="196" customFormat="true" ht="9" hidden="false" customHeight="false" outlineLevel="0" collapsed="false"/>
    <row r="279" s="196" customFormat="true" ht="9" hidden="false" customHeight="false" outlineLevel="0" collapsed="false"/>
    <row r="280" s="196" customFormat="true" ht="9" hidden="false" customHeight="false" outlineLevel="0" collapsed="false"/>
    <row r="281" s="196" customFormat="true" ht="9" hidden="false" customHeight="false" outlineLevel="0" collapsed="false"/>
    <row r="282" s="196" customFormat="true" ht="9" hidden="false" customHeight="false" outlineLevel="0" collapsed="false"/>
    <row r="283" s="196" customFormat="true" ht="9" hidden="false" customHeight="false" outlineLevel="0" collapsed="false"/>
    <row r="284" s="196" customFormat="true" ht="9" hidden="false" customHeight="false" outlineLevel="0" collapsed="false"/>
    <row r="285" s="196" customFormat="true" ht="9" hidden="false" customHeight="false" outlineLevel="0" collapsed="false"/>
    <row r="286" s="196" customFormat="true" ht="9" hidden="false" customHeight="false" outlineLevel="0" collapsed="false"/>
    <row r="287" s="196" customFormat="true" ht="9" hidden="false" customHeight="false" outlineLevel="0" collapsed="false"/>
    <row r="288" s="196" customFormat="true" ht="9" hidden="false" customHeight="false" outlineLevel="0" collapsed="false"/>
    <row r="289" s="196" customFormat="true" ht="9" hidden="false" customHeight="false" outlineLevel="0" collapsed="false"/>
    <row r="290" s="196" customFormat="true" ht="9" hidden="false" customHeight="false" outlineLevel="0" collapsed="false"/>
    <row r="291" s="196" customFormat="true" ht="9" hidden="false" customHeight="false" outlineLevel="0" collapsed="false"/>
    <row r="292" s="196" customFormat="true" ht="9" hidden="false" customHeight="false" outlineLevel="0" collapsed="false"/>
    <row r="293" s="196" customFormat="true" ht="9" hidden="false" customHeight="false" outlineLevel="0" collapsed="false"/>
    <row r="294" s="196" customFormat="true" ht="9" hidden="false" customHeight="false" outlineLevel="0" collapsed="false"/>
    <row r="295" s="196" customFormat="true" ht="9" hidden="false" customHeight="false" outlineLevel="0" collapsed="false"/>
    <row r="296" s="196" customFormat="true" ht="9" hidden="false" customHeight="false" outlineLevel="0" collapsed="false"/>
    <row r="297" s="196" customFormat="true" ht="9" hidden="false" customHeight="false" outlineLevel="0" collapsed="false"/>
    <row r="298" s="196" customFormat="true" ht="9" hidden="false" customHeight="false" outlineLevel="0" collapsed="false"/>
    <row r="299" s="196" customFormat="true" ht="9" hidden="false" customHeight="false" outlineLevel="0" collapsed="false"/>
    <row r="300" s="196" customFormat="true" ht="9" hidden="false" customHeight="false" outlineLevel="0" collapsed="false"/>
    <row r="301" s="196" customFormat="true" ht="9" hidden="false" customHeight="false" outlineLevel="0" collapsed="false"/>
    <row r="302" s="196" customFormat="true" ht="9" hidden="false" customHeight="false" outlineLevel="0" collapsed="false"/>
    <row r="303" s="196" customFormat="true" ht="9" hidden="false" customHeight="false" outlineLevel="0" collapsed="false"/>
    <row r="304" s="196" customFormat="true" ht="9" hidden="false" customHeight="false" outlineLevel="0" collapsed="false"/>
    <row r="305" s="196" customFormat="true" ht="9" hidden="false" customHeight="false" outlineLevel="0" collapsed="false"/>
    <row r="306" s="196" customFormat="true" ht="9" hidden="false" customHeight="false" outlineLevel="0" collapsed="false"/>
    <row r="307" s="196" customFormat="true" ht="9" hidden="false" customHeight="false" outlineLevel="0" collapsed="false"/>
    <row r="308" s="196" customFormat="true" ht="9" hidden="false" customHeight="false" outlineLevel="0" collapsed="false"/>
    <row r="309" s="196" customFormat="true" ht="9" hidden="false" customHeight="false" outlineLevel="0" collapsed="false"/>
    <row r="310" s="196" customFormat="true" ht="9" hidden="false" customHeight="false" outlineLevel="0" collapsed="false"/>
    <row r="311" s="196" customFormat="true" ht="9" hidden="false" customHeight="false" outlineLevel="0" collapsed="false"/>
    <row r="312" s="196" customFormat="true" ht="9" hidden="false" customHeight="false" outlineLevel="0" collapsed="false"/>
    <row r="313" s="196" customFormat="true" ht="9" hidden="false" customHeight="false" outlineLevel="0" collapsed="false"/>
    <row r="314" s="196" customFormat="true" ht="9" hidden="false" customHeight="false" outlineLevel="0" collapsed="false"/>
    <row r="315" s="196" customFormat="true" ht="9" hidden="false" customHeight="false" outlineLevel="0" collapsed="false"/>
    <row r="316" s="196" customFormat="true" ht="9" hidden="false" customHeight="false" outlineLevel="0" collapsed="false"/>
    <row r="317" s="196" customFormat="true" ht="9" hidden="false" customHeight="false" outlineLevel="0" collapsed="false"/>
    <row r="318" s="196" customFormat="true" ht="9" hidden="false" customHeight="false" outlineLevel="0" collapsed="false"/>
    <row r="319" s="196" customFormat="true" ht="9" hidden="false" customHeight="false" outlineLevel="0" collapsed="false"/>
    <row r="320" s="196" customFormat="true" ht="9" hidden="false" customHeight="false" outlineLevel="0" collapsed="false"/>
    <row r="321" s="196" customFormat="true" ht="9" hidden="false" customHeight="false" outlineLevel="0" collapsed="false"/>
    <row r="322" s="196" customFormat="true" ht="9" hidden="false" customHeight="false" outlineLevel="0" collapsed="false"/>
    <row r="323" s="196" customFormat="true" ht="9" hidden="false" customHeight="false" outlineLevel="0" collapsed="false"/>
    <row r="324" s="196" customFormat="true" ht="9" hidden="false" customHeight="false" outlineLevel="0" collapsed="false"/>
    <row r="325" s="196" customFormat="true" ht="9" hidden="false" customHeight="false" outlineLevel="0" collapsed="false"/>
    <row r="326" s="196" customFormat="true" ht="9" hidden="false" customHeight="false" outlineLevel="0" collapsed="false"/>
    <row r="327" s="196" customFormat="true" ht="9" hidden="false" customHeight="false" outlineLevel="0" collapsed="false"/>
    <row r="328" s="196" customFormat="true" ht="9" hidden="false" customHeight="false" outlineLevel="0" collapsed="false"/>
  </sheetData>
  <sheetProtection sheet="true" password="ca9c" objects="true" scenarios="true"/>
  <mergeCells count="5">
    <mergeCell ref="A1:E1"/>
    <mergeCell ref="A2:E2"/>
    <mergeCell ref="A3:E3"/>
    <mergeCell ref="B118:E118"/>
    <mergeCell ref="B120:E120"/>
  </mergeCells>
  <printOptions headings="false" gridLines="false" gridLinesSet="true" horizontalCentered="false" verticalCentered="false"/>
  <pageMargins left="0.398611111111111" right="0.294444444444444" top="1.05277777777778" bottom="1.05277777777778" header="0.7875" footer="0.7875"/>
  <pageSetup paperSize="9" scale="7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8984375" defaultRowHeight="14.25"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4536</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2014-09-09T12:24:08Z</dcterms:created>
  <dc:creator>Ivan Fonseca</dc:creator>
  <dc:description/>
  <dc:language>pt-BR</dc:language>
  <cp:lastModifiedBy/>
  <cp:lastPrinted>2023-10-19T15:54:45Z</cp:lastPrinted>
  <dcterms:modified xsi:type="dcterms:W3CDTF">2023-11-09T07:06:04Z</dcterms:modified>
  <cp:revision>257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