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" sheetId="1" state="visible" r:id="rId2"/>
    <sheet name="RECEPCIONISTA" sheetId="2" state="visible" r:id="rId3"/>
    <sheet name="PORTEIRO " sheetId="3" state="visible" r:id="rId4"/>
    <sheet name="VIGIA NOTURNO" sheetId="4" state="visible" r:id="rId5"/>
    <sheet name="FAXINEIRO" sheetId="5" state="visible" r:id="rId6"/>
    <sheet name="MOTORISTA" sheetId="6" state="visible" r:id="rId7"/>
    <sheet name="BOMBEIRO ELETRICISTA" sheetId="7" state="visible" r:id="rId8"/>
    <sheet name="ENCARREGADO" sheetId="8" state="visible" r:id="rId9"/>
    <sheet name="VIGIA  DIURNO" sheetId="9" state="visible" r:id="rId10"/>
    <sheet name="WEB DESIGNER" sheetId="10" state="visible" r:id="rId11"/>
    <sheet name="SUPORTE TI" sheetId="11" state="visible" r:id="rId12"/>
  </sheets>
  <definedNames>
    <definedName function="false" hidden="false" localSheetId="5" name="_xlnm.Print_Area" vbProcedure="false">MOTORISTA!$A$2:$E$115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<sst xmlns="http://schemas.openxmlformats.org/spreadsheetml/2006/main" count="1962" uniqueCount="213">
  <si>
    <t xml:space="preserve">PRC Nº 069/2020 – PREGÃO Nº 14/2020</t>
  </si>
  <si>
    <t xml:space="preserve">2ª Retificação</t>
  </si>
  <si>
    <r>
      <rPr>
        <b val="true"/>
        <sz val="16"/>
        <rFont val="Arial Narrow"/>
        <family val="2"/>
        <charset val="1"/>
      </rPr>
      <t xml:space="preserve">Objeto:</t>
    </r>
    <r>
      <rPr>
        <sz val="16"/>
        <rFont val="Arial Narrow"/>
        <family val="2"/>
        <charset val="1"/>
      </rPr>
      <t xml:space="preserve"> </t>
    </r>
    <r>
      <rPr>
        <sz val="16"/>
        <color rgb="FF000000"/>
        <rFont val="Arial narrow"/>
        <family val="2"/>
        <charset val="128"/>
      </rPr>
      <t xml:space="preserve">Contratação de empresa especializada para, por meio de alocação de mão de obra exclusiva, prestar serviços contínuos à Câmara Municipal de Montes Claros.</t>
    </r>
  </si>
  <si>
    <t xml:space="preserve">ITEM</t>
  </si>
  <si>
    <t xml:space="preserve">QUANT.</t>
  </si>
  <si>
    <t xml:space="preserve">DESCRIÇÃO MINUCIOSA</t>
  </si>
  <si>
    <t xml:space="preserve">VALOR UNIT 
(R$)</t>
  </si>
  <si>
    <t xml:space="preserve">VALOR TOTAL 
MENSAL (R$)</t>
  </si>
  <si>
    <t xml:space="preserve">VALOR TOTAL 
12 MESES (R$)</t>
  </si>
  <si>
    <t xml:space="preserve">I.</t>
  </si>
  <si>
    <t xml:space="preserve">Recepcionista
</t>
  </si>
  <si>
    <t xml:space="preserve">II.</t>
  </si>
  <si>
    <t xml:space="preserve">Porteiro – recepção e garagem
</t>
  </si>
  <si>
    <t xml:space="preserve">III.</t>
  </si>
  <si>
    <t xml:space="preserve">Vigia Noturno </t>
  </si>
  <si>
    <t xml:space="preserve">IV.</t>
  </si>
  <si>
    <t xml:space="preserve">Servente de Limpeza (faxineiro)
</t>
  </si>
  <si>
    <t xml:space="preserve">V.</t>
  </si>
  <si>
    <t xml:space="preserve">Motorista
</t>
  </si>
  <si>
    <t xml:space="preserve">VI.</t>
  </si>
  <si>
    <t xml:space="preserve">Bombeiro Eletricista
</t>
  </si>
  <si>
    <t xml:space="preserve">VII.</t>
  </si>
  <si>
    <t xml:space="preserve">Encarregado
</t>
  </si>
  <si>
    <t xml:space="preserve">VIII</t>
  </si>
  <si>
    <t xml:space="preserve">Vigia Diurno </t>
  </si>
  <si>
    <t xml:space="preserve">IX</t>
  </si>
  <si>
    <t xml:space="preserve">Web designer</t>
  </si>
  <si>
    <t xml:space="preserve">X</t>
  </si>
  <si>
    <t xml:space="preserve">Suporte de TI.</t>
  </si>
  <si>
    <t xml:space="preserve">TOTAL GERAL </t>
  </si>
  <si>
    <t xml:space="preserve">MODULO 8 - CUSTOS INDIRETOS</t>
  </si>
  <si>
    <t xml:space="preserve">%</t>
  </si>
  <si>
    <t xml:space="preserve">VALOR</t>
  </si>
  <si>
    <t xml:space="preserve">FUNDAMENTO</t>
  </si>
  <si>
    <t xml:space="preserve">A</t>
  </si>
  <si>
    <t xml:space="preserve">CUSTOS INDIRETOS (*) </t>
  </si>
  <si>
    <t xml:space="preserve">LIMITADA A 13%</t>
  </si>
  <si>
    <t xml:space="preserve">B</t>
  </si>
  <si>
    <t xml:space="preserve">TAXA ADMINISTRAÇÃO - LUCRO </t>
  </si>
  <si>
    <t xml:space="preserve">LIMITADA A 10%</t>
  </si>
  <si>
    <t xml:space="preserve">TOTAL DOS CUSTOS INDIRETOS</t>
  </si>
  <si>
    <t xml:space="preserve">(*) Inclui nos custos indiretos,  fornecimento de uniformes, exames admicionais,  IRPJ, CSLL e outros encargos não incluídos acima. </t>
  </si>
  <si>
    <t xml:space="preserve">TOTAL DOS CUSTOS ANTES DOS IMPOSTOS </t>
  </si>
  <si>
    <t xml:space="preserve">MODULO 9 - TRIBUTOS</t>
  </si>
  <si>
    <t xml:space="preserve">C</t>
  </si>
  <si>
    <t xml:space="preserve">TRIBUTOS</t>
  </si>
  <si>
    <t xml:space="preserve">CONFORME REGIME DE TRIBUTAÇÃO</t>
  </si>
  <si>
    <t xml:space="preserve">P I S </t>
  </si>
  <si>
    <t xml:space="preserve">COFINS</t>
  </si>
  <si>
    <t xml:space="preserve">ISS</t>
  </si>
  <si>
    <t xml:space="preserve">SUBTOTOTAL </t>
  </si>
  <si>
    <t xml:space="preserve">TOTAL  GERAL DO CUSTO  MENSAL </t>
  </si>
  <si>
    <t xml:space="preserve">TOTAL DO CUSTO ANUAL </t>
  </si>
  <si>
    <t xml:space="preserve">COMPOSIÇÃO DA REMUNERAÇÃO – RECEPCIONISTA</t>
  </si>
  <si>
    <t xml:space="preserve">Os valores descritos na planilha de Composição da Remuneração com previsão legal (já preenchidos) não poderão ser alterados pelo licitante, sob pena de desclassificação da proposta.</t>
  </si>
  <si>
    <t xml:space="preserve">RECEPCIONISTA</t>
  </si>
  <si>
    <t xml:space="preserve">SEXO </t>
  </si>
  <si>
    <t xml:space="preserve">FEMININO</t>
  </si>
  <si>
    <t xml:space="preserve">JORNADA DIARIA 6 (SEIS) Horas</t>
  </si>
  <si>
    <t xml:space="preserve">MODULO 1 - COMPOSIÇÃO DA REMUNERAÇÃO </t>
  </si>
  <si>
    <t xml:space="preserve">30 (TRINTA0 horas semanais </t>
  </si>
  <si>
    <t xml:space="preserve">COMPOSIÇÃO DA REMUNERAÇÃO </t>
  </si>
  <si>
    <t xml:space="preserve">Salário definido com base na</t>
  </si>
  <si>
    <t xml:space="preserve">Salário Base</t>
  </si>
  <si>
    <t xml:space="preserve">Convenção Coletiva de trabalho</t>
  </si>
  <si>
    <t xml:space="preserve">CCT da categoria MG 000539/2020</t>
  </si>
  <si>
    <t xml:space="preserve">ADICIONAIS </t>
  </si>
  <si>
    <t xml:space="preserve">             </t>
  </si>
  <si>
    <t xml:space="preserve">     TOTAL DA REMUNERAÇÃO</t>
  </si>
  <si>
    <t xml:space="preserve">MODULO 2 - BENEFICIOS MENSAIS</t>
  </si>
  <si>
    <t xml:space="preserve">BENEFICIOS MENSAIS</t>
  </si>
  <si>
    <t xml:space="preserve">Transporte</t>
  </si>
  <si>
    <t xml:space="preserve">Legislação própria</t>
  </si>
  <si>
    <t xml:space="preserve">Auxilio alimentação</t>
  </si>
  <si>
    <t xml:space="preserve">Art. 15 Lei 8.036/90 c/c Art 7º, III, CF</t>
  </si>
  <si>
    <t xml:space="preserve">Auxilio Saúde SETHAC-NM</t>
  </si>
  <si>
    <t xml:space="preserve">Cláusula15ª, paragrafo 1º CCT</t>
  </si>
  <si>
    <t xml:space="preserve">D</t>
  </si>
  <si>
    <t xml:space="preserve">Seguro de Vida</t>
  </si>
  <si>
    <t xml:space="preserve">Cláusula17ª.</t>
  </si>
  <si>
    <t xml:space="preserve">TOTAL DE BENEFICIOS</t>
  </si>
  <si>
    <t xml:space="preserve">MODULO 3 - ENCARGOS SOCIAIS E TRABALHISTAS</t>
  </si>
  <si>
    <t xml:space="preserve">ENCARGOS</t>
  </si>
  <si>
    <t xml:space="preserve">CONTRIB. PREVIDENCIARIA INSS</t>
  </si>
  <si>
    <t xml:space="preserve">Art. 22. inciso I, lei nº 8212/91</t>
  </si>
  <si>
    <t xml:space="preserve">F G T S </t>
  </si>
  <si>
    <t xml:space="preserve">SESI ou SESC</t>
  </si>
  <si>
    <t xml:space="preserve">Art. 3º, Lei 8.036/90</t>
  </si>
  <si>
    <t xml:space="preserve">SENAI ou SENAC </t>
  </si>
  <si>
    <t xml:space="preserve">Decreto nº 2.318/86</t>
  </si>
  <si>
    <t xml:space="preserve">E</t>
  </si>
  <si>
    <t xml:space="preserve">SALÁRIO EDUCAÇÃO </t>
  </si>
  <si>
    <t xml:space="preserve">Art. 3º, inciso I, decreto nº 87.043/82</t>
  </si>
  <si>
    <t xml:space="preserve">F</t>
  </si>
  <si>
    <t xml:space="preserve">INCRA</t>
  </si>
  <si>
    <t xml:space="preserve">Lei nº 7787/89 e DL 1.146/70</t>
  </si>
  <si>
    <t xml:space="preserve">G</t>
  </si>
  <si>
    <t xml:space="preserve">SEBRAE</t>
  </si>
  <si>
    <t xml:space="preserve">Art. 8º, Lei 8.029/90 e Lei 8.154/90</t>
  </si>
  <si>
    <t xml:space="preserve">H</t>
  </si>
  <si>
    <t xml:space="preserve">SEGURO ACIDENTE TRABALHO (RAT/FAP) *</t>
  </si>
  <si>
    <t xml:space="preserve">Decreto 6.597/2009</t>
  </si>
  <si>
    <t xml:space="preserve">TOTAL DE ENCARGOS </t>
  </si>
  <si>
    <t xml:space="preserve">MODULO 4 - 13º SALÁRIO E ADICIONAL DE FÉRIAS</t>
  </si>
  <si>
    <t xml:space="preserve">13 º SALARIO </t>
  </si>
  <si>
    <t xml:space="preserve">Art. 7º, VIII CF/88</t>
  </si>
  <si>
    <t xml:space="preserve">FÉRIAS</t>
  </si>
  <si>
    <t xml:space="preserve">Arts.  7º, XVIII CF/88, 1/12</t>
  </si>
  <si>
    <t xml:space="preserve">1/3  FÉRIAS </t>
  </si>
  <si>
    <t xml:space="preserve">Art. 7º, XVII CF/88</t>
  </si>
  <si>
    <t xml:space="preserve">SUBTOTAL </t>
  </si>
  <si>
    <t xml:space="preserve">INCIDÊNCIAS DE ENCS. SOCIAIS </t>
  </si>
  <si>
    <t xml:space="preserve">ENCARGOS SOCIAIS E TRABALHISTAS</t>
  </si>
  <si>
    <t xml:space="preserve">19,44% * 36,80%</t>
  </si>
  <si>
    <t xml:space="preserve">TOTAL DE 13º E ADICIONAL DE FÉRIAS</t>
  </si>
  <si>
    <t xml:space="preserve">MODULO 5 - AFASTAMENTO MATERNIDADE</t>
  </si>
  <si>
    <t xml:space="preserve">AFASTAMENTO MATERNIDADE</t>
  </si>
  <si>
    <t xml:space="preserve">Arts.  6º e 7º, XVIII CF/88</t>
  </si>
  <si>
    <t xml:space="preserve">Estimativa de 2% dos funcionários usan-</t>
  </si>
  <si>
    <t xml:space="preserve">do da licença de 120 dias</t>
  </si>
  <si>
    <t xml:space="preserve">0,63% * 36,80%</t>
  </si>
  <si>
    <t xml:space="preserve">TOTAL DE AFAST. MATERNIDADE</t>
  </si>
  <si>
    <t xml:space="preserve">MODULO 6 - PROVISÃO PARA RESCISÃO</t>
  </si>
  <si>
    <t xml:space="preserve">Arts.  7º, XVIII CF/88, 477, 487 E 491 CLT</t>
  </si>
  <si>
    <t xml:space="preserve">AVISO PRÉVIO INDENIZADO</t>
  </si>
  <si>
    <t xml:space="preserve">Estimativa de 5% dos funcionários serão</t>
  </si>
  <si>
    <t xml:space="preserve">substituidos durante o ano</t>
  </si>
  <si>
    <t xml:space="preserve">Leis 8.036/90 e 9.491/97</t>
  </si>
  <si>
    <t xml:space="preserve">FGTS S/ AVISO PRÉVIO INDENIZADO </t>
  </si>
  <si>
    <t xml:space="preserve">0,42% *8%</t>
  </si>
  <si>
    <t xml:space="preserve">MULTA DO FGTS AVISO PRÉVIO</t>
  </si>
  <si>
    <t xml:space="preserve">Lei Complementar n.º 110/01</t>
  </si>
  <si>
    <t xml:space="preserve">INDENIZADO</t>
  </si>
  <si>
    <t xml:space="preserve">Art. 7º, XXI, CF/88, 477, 487 e 491 CLT</t>
  </si>
  <si>
    <t xml:space="preserve">AVISO PRÉVIO TRABALHADO</t>
  </si>
  <si>
    <t xml:space="preserve">Redução de 7 dias ou de 2h por dia. Percen-</t>
  </si>
  <si>
    <t xml:space="preserve"> tual relativo a contrato de 12 (doze) meses. </t>
  </si>
  <si>
    <t xml:space="preserve">Incidências s/ aviso prévio trabalhado</t>
  </si>
  <si>
    <t xml:space="preserve">1,94%*36,80%</t>
  </si>
  <si>
    <t xml:space="preserve">TRABALHADO</t>
  </si>
  <si>
    <t xml:space="preserve">TOTAL </t>
  </si>
  <si>
    <t xml:space="preserve">MODULO 7 - CUSTO DE REPOSIÇÃO </t>
  </si>
  <si>
    <t xml:space="preserve">AUSÊNCIA POR DOENÇA</t>
  </si>
  <si>
    <t xml:space="preserve">Estimativa de 5% dias licença por ano</t>
  </si>
  <si>
    <t xml:space="preserve">Art. 7º, XIX, CF/88 e 10, § 1º, da CLT.</t>
  </si>
  <si>
    <t xml:space="preserve">LICENÇA PATERNIDADE</t>
  </si>
  <si>
    <t xml:space="preserve">Estimativa de 1,5% dos funcionários 05  </t>
  </si>
  <si>
    <t xml:space="preserve">dias licença por ano</t>
  </si>
  <si>
    <t xml:space="preserve">Art. 473 da CLT.</t>
  </si>
  <si>
    <t xml:space="preserve">AUSÊNCIA LEGAIS</t>
  </si>
  <si>
    <t xml:space="preserve">Estimativa de 03 (três) dia de </t>
  </si>
  <si>
    <t xml:space="preserve">ausência por ano</t>
  </si>
  <si>
    <t xml:space="preserve">AUSÊNCIA POR ACIDENTE TRABALHO</t>
  </si>
  <si>
    <t xml:space="preserve">Art. 19 a 23 da Lei n.º 8.213/91 Estimativa</t>
  </si>
  <si>
    <t xml:space="preserve"> de 1 Licença de 15 dias, 10% funcionários</t>
  </si>
  <si>
    <t xml:space="preserve">ENCARGOS SOCIAIS </t>
  </si>
  <si>
    <t xml:space="preserve">Incidências s/ custo de reposição </t>
  </si>
  <si>
    <t xml:space="preserve">TOTAL DO CUSTO DE REPOSIÇÃO </t>
  </si>
  <si>
    <t xml:space="preserve">2,64%*36,80%</t>
  </si>
  <si>
    <t xml:space="preserve">SUBTOTAL DO CUSTO </t>
  </si>
  <si>
    <t xml:space="preserve">Postos de trabalho </t>
  </si>
  <si>
    <t xml:space="preserve">02</t>
  </si>
  <si>
    <t xml:space="preserve">(*)</t>
  </si>
  <si>
    <t xml:space="preserve">Inclui nos custos indiretos,  fornecimento de uniformes, exames admicionais,  IRPJ, CSLL e outros encargos não incluídos acima. </t>
  </si>
  <si>
    <t xml:space="preserve">COMPOSIÇÃO DA REMUNERAÇÃO – PORTEIRO</t>
  </si>
  <si>
    <t xml:space="preserve">PORTEIRO – RECEPÇÃO / GARAGEM</t>
  </si>
  <si>
    <t xml:space="preserve">MASCULINO</t>
  </si>
  <si>
    <t xml:space="preserve">30 (TRINTA) horas semanais </t>
  </si>
  <si>
    <t xml:space="preserve">SEGURO ACIDENTE TRABALHO</t>
  </si>
  <si>
    <t xml:space="preserve">10,99%*36,80%</t>
  </si>
  <si>
    <t xml:space="preserve">07</t>
  </si>
  <si>
    <t xml:space="preserve">COMPOSIÇÃO DA REMUNERAÇÃO – VIGIA NOTURNO</t>
  </si>
  <si>
    <t xml:space="preserve">VIGIA NOTURNO</t>
  </si>
  <si>
    <t xml:space="preserve">JORNADA DIARIA 12/36</t>
  </si>
  <si>
    <t xml:space="preserve">Adicional Noturno</t>
  </si>
  <si>
    <t xml:space="preserve">Hora noturna reduzida</t>
  </si>
  <si>
    <t xml:space="preserve">Hora noturna 52:30 Art 73 CLT</t>
  </si>
  <si>
    <t xml:space="preserve">DRS</t>
  </si>
  <si>
    <t xml:space="preserve">Art. 15 Lei 8.036/90 c/c Art 7º, III, CF (16 dias)</t>
  </si>
  <si>
    <t xml:space="preserve">Intervalo intra jornada</t>
  </si>
  <si>
    <t xml:space="preserve">Média 16 dias no mês (16 horas) </t>
  </si>
  <si>
    <t xml:space="preserve">COMPOSIÇÃO DA REMUNERAÇÃO – FAXINEIRO</t>
  </si>
  <si>
    <t xml:space="preserve">FAXINEIRO </t>
  </si>
  <si>
    <t xml:space="preserve">JORNADA DIÁRIA 08 (OITO) HORAS</t>
  </si>
  <si>
    <t xml:space="preserve">44 (QUARENTA E QUATRO)HORAS SEMANAIS</t>
  </si>
  <si>
    <t xml:space="preserve">Art. 15 Lei 8.036/90 c/c Art 7º, III, CF   80% CTC</t>
  </si>
  <si>
    <t xml:space="preserve">10</t>
  </si>
  <si>
    <t xml:space="preserve">COMPOSIÇÃO DA REMUNERAÇÃO – MOTORISTA</t>
  </si>
  <si>
    <t xml:space="preserve">44 (QUARENTA E QUATRO)HS SEMANAIS</t>
  </si>
  <si>
    <t xml:space="preserve">MOTORISTA</t>
  </si>
  <si>
    <t xml:space="preserve">Transporte (VALOR ACIMA DO LIMITE)</t>
  </si>
  <si>
    <t xml:space="preserve">Art. 15 Lei 8.036/90 c/c Art 7º, III, CF  80%</t>
  </si>
  <si>
    <t xml:space="preserve">Plano de Assitência Odontológica</t>
  </si>
  <si>
    <t xml:space="preserve">Cláusula13ª CCT</t>
  </si>
  <si>
    <t xml:space="preserve">Arts.  7º, XVIII CF/88,</t>
  </si>
  <si>
    <t xml:space="preserve">COMPOSIÇÃO DA REMUNERAÇÃO – BOMBEIRO ELETRICISTA</t>
  </si>
  <si>
    <t xml:space="preserve">BOMBEIRO ELETRICISTA</t>
  </si>
  <si>
    <t xml:space="preserve">44 (quarenta e quatro ) horas semanais </t>
  </si>
  <si>
    <t xml:space="preserve">01</t>
  </si>
  <si>
    <t xml:space="preserve">COMPOSIÇÃO DA REMUNERAÇÃO – ENCARREGADO</t>
  </si>
  <si>
    <t xml:space="preserve">ENCARREGADO </t>
  </si>
  <si>
    <t xml:space="preserve">AMBOS SEXOS</t>
  </si>
  <si>
    <t xml:space="preserve">Art. 15 Lei 8.036/90 c/c Art 7º, III, CF   80%</t>
  </si>
  <si>
    <t xml:space="preserve">1</t>
  </si>
  <si>
    <t xml:space="preserve">VIGIA DIURNO </t>
  </si>
  <si>
    <t xml:space="preserve">LIMITADO  A 13%</t>
  </si>
  <si>
    <t xml:space="preserve">COMPOSIÇÃO DA REMUNERAÇÃO – WEB DESIGNER</t>
  </si>
  <si>
    <t xml:space="preserve">WEB DESIGNER</t>
  </si>
  <si>
    <t xml:space="preserve">JORNADA DIÁRIA 06 (SEIS) HORAS</t>
  </si>
  <si>
    <t xml:space="preserve">30 (TRINTA)HORAS SEMANAIS</t>
  </si>
  <si>
    <t xml:space="preserve">COMPOSIÇÃO DA REMUNERAÇÃO – SUPORTE DE TI</t>
  </si>
  <si>
    <t xml:space="preserve">SUPORTE DE TI</t>
  </si>
  <si>
    <t xml:space="preserve">30 (TRINTA) HORAS SEMANAIS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</si>
</sst>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General"/>
    <numFmt numFmtId="167" formatCode="0.00%"/>
    <numFmt numFmtId="168" formatCode="@"/>
    <numFmt numFmtId="169" formatCode="0%"/>
    <numFmt numFmtId="170" formatCode="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6"/>
      <name val="Arial Narrow"/>
      <family val="2"/>
      <charset val="1"/>
    </font>
    <font>
      <sz val="16"/>
      <name val="Arial Narrow"/>
      <family val="2"/>
      <charset val="1"/>
    </font>
    <font>
      <sz val="16"/>
      <color rgb="FF000000"/>
      <name val="Arial narrow"/>
      <family val="2"/>
      <charset val="128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color rgb="FF000000"/>
      <name val="Calibri"/>
      <family val="2"/>
      <charset val="1"/>
    </font>
    <font>
      <b val="true"/>
      <sz val="13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A933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Alef"/>
      <family val="0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7.87"/>
    <col collapsed="false" customWidth="true" hidden="false" outlineLevel="0" max="3" min="3" style="1" width="36.31"/>
    <col collapsed="false" customWidth="true" hidden="false" outlineLevel="0" max="4" min="4" style="1" width="15.71"/>
    <col collapsed="false" customWidth="true" hidden="false" outlineLevel="0" max="5" min="5" style="1" width="13.86"/>
    <col collapsed="false" customWidth="true" hidden="false" outlineLevel="0" max="6" min="6" style="1" width="19.31"/>
    <col collapsed="false" customWidth="false" hidden="false" outlineLevel="0" max="1025" min="7" style="1" width="8.71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32.65" hidden="false" customHeight="true" outlineLevel="0" collapsed="false">
      <c r="A3" s="4" t="s">
        <v>2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5"/>
      <c r="B4" s="5"/>
      <c r="C4" s="6"/>
      <c r="D4" s="7"/>
      <c r="E4" s="7"/>
      <c r="F4" s="7"/>
    </row>
    <row r="5" customFormat="false" ht="30" hidden="false" customHeight="false" outlineLevel="0" collapsed="false">
      <c r="A5" s="8" t="s">
        <v>3</v>
      </c>
      <c r="B5" s="8" t="s">
        <v>4</v>
      </c>
      <c r="C5" s="8" t="s">
        <v>5</v>
      </c>
      <c r="D5" s="9" t="s">
        <v>6</v>
      </c>
      <c r="E5" s="9" t="s">
        <v>7</v>
      </c>
      <c r="F5" s="10" t="s">
        <v>8</v>
      </c>
    </row>
    <row r="6" customFormat="false" ht="20.1" hidden="false" customHeight="true" outlineLevel="0" collapsed="false">
      <c r="A6" s="11" t="s">
        <v>9</v>
      </c>
      <c r="B6" s="11" t="n">
        <v>2</v>
      </c>
      <c r="C6" s="12" t="s">
        <v>10</v>
      </c>
      <c r="D6" s="13" t="n">
        <f aca="false">RECEPCIONISTA!D89</f>
        <v>2941.68134185473</v>
      </c>
      <c r="E6" s="13" t="n">
        <f aca="false">B6*D6</f>
        <v>5883.36268370945</v>
      </c>
      <c r="F6" s="14" t="n">
        <f aca="false">E6*12</f>
        <v>70600.3522045134</v>
      </c>
    </row>
    <row r="7" customFormat="false" ht="20.1" hidden="false" customHeight="true" outlineLevel="0" collapsed="false">
      <c r="A7" s="15" t="s">
        <v>11</v>
      </c>
      <c r="B7" s="15" t="n">
        <v>7</v>
      </c>
      <c r="C7" s="16" t="s">
        <v>12</v>
      </c>
      <c r="D7" s="13" t="n">
        <f aca="false">'PORTEIRO '!D88</f>
        <v>2257.98153135818</v>
      </c>
      <c r="E7" s="13" t="n">
        <f aca="false">B7*D7</f>
        <v>15805.8707195073</v>
      </c>
      <c r="F7" s="14" t="n">
        <f aca="false">E7*12</f>
        <v>189670.448634087</v>
      </c>
    </row>
    <row r="8" customFormat="false" ht="20.1" hidden="false" customHeight="true" outlineLevel="0" collapsed="false">
      <c r="A8" s="15" t="s">
        <v>13</v>
      </c>
      <c r="B8" s="15" t="n">
        <v>2</v>
      </c>
      <c r="C8" s="16" t="s">
        <v>14</v>
      </c>
      <c r="D8" s="13" t="n">
        <f aca="false">'VIGIA NOTURNO'!D91</f>
        <v>3802.77372350659</v>
      </c>
      <c r="E8" s="13" t="n">
        <f aca="false">B8*D8</f>
        <v>7605.54744701319</v>
      </c>
      <c r="F8" s="14" t="n">
        <f aca="false">E8*12</f>
        <v>91266.5693641582</v>
      </c>
    </row>
    <row r="9" customFormat="false" ht="20.1" hidden="false" customHeight="true" outlineLevel="0" collapsed="false">
      <c r="A9" s="15" t="s">
        <v>15</v>
      </c>
      <c r="B9" s="15" t="n">
        <v>10</v>
      </c>
      <c r="C9" s="16" t="s">
        <v>16</v>
      </c>
      <c r="D9" s="13" t="n">
        <f aca="false">FAXINEIRO!D89</f>
        <v>2523.3052931264</v>
      </c>
      <c r="E9" s="13" t="n">
        <f aca="false">B9*D9</f>
        <v>25233.052931264</v>
      </c>
      <c r="F9" s="14" t="n">
        <f aca="false">E9*12</f>
        <v>302796.635175168</v>
      </c>
    </row>
    <row r="10" customFormat="false" ht="20.1" hidden="false" customHeight="true" outlineLevel="0" collapsed="false">
      <c r="A10" s="15" t="s">
        <v>17</v>
      </c>
      <c r="B10" s="15" t="n">
        <v>2</v>
      </c>
      <c r="C10" s="16" t="s">
        <v>18</v>
      </c>
      <c r="D10" s="13" t="n">
        <f aca="false">MOTORISTA!D90</f>
        <v>3630.6808780464</v>
      </c>
      <c r="E10" s="13" t="n">
        <f aca="false">B10*D10</f>
        <v>7261.3617560928</v>
      </c>
      <c r="F10" s="14" t="n">
        <f aca="false">E10*12</f>
        <v>87136.3410731136</v>
      </c>
    </row>
    <row r="11" customFormat="false" ht="20.1" hidden="false" customHeight="true" outlineLevel="0" collapsed="false">
      <c r="A11" s="15" t="s">
        <v>19</v>
      </c>
      <c r="B11" s="15" t="n">
        <v>1</v>
      </c>
      <c r="C11" s="16" t="s">
        <v>20</v>
      </c>
      <c r="D11" s="13" t="n">
        <f aca="false">'BOMBEIRO ELETRICISTA'!D88</f>
        <v>3453.5213582904</v>
      </c>
      <c r="E11" s="13" t="n">
        <f aca="false">B11*D11</f>
        <v>3453.5213582904</v>
      </c>
      <c r="F11" s="14" t="n">
        <f aca="false">E11*12</f>
        <v>41442.2562994848</v>
      </c>
    </row>
    <row r="12" customFormat="false" ht="20.1" hidden="false" customHeight="true" outlineLevel="0" collapsed="false">
      <c r="A12" s="15" t="s">
        <v>21</v>
      </c>
      <c r="B12" s="15" t="n">
        <v>1</v>
      </c>
      <c r="C12" s="16" t="s">
        <v>22</v>
      </c>
      <c r="D12" s="13" t="n">
        <f aca="false">ENCARREGADO!D89</f>
        <v>3567.60322609689</v>
      </c>
      <c r="E12" s="13" t="n">
        <f aca="false">B12*D12</f>
        <v>3567.60322609689</v>
      </c>
      <c r="F12" s="14" t="n">
        <f aca="false">E12*12</f>
        <v>42811.2387131627</v>
      </c>
    </row>
    <row r="13" customFormat="false" ht="20.1" hidden="false" customHeight="true" outlineLevel="0" collapsed="false">
      <c r="A13" s="15" t="s">
        <v>23</v>
      </c>
      <c r="B13" s="15" t="n">
        <v>2</v>
      </c>
      <c r="C13" s="16" t="s">
        <v>24</v>
      </c>
      <c r="D13" s="13" t="n">
        <f aca="false">'VIGIA  DIURNO'!D90</f>
        <v>3173.97993866914</v>
      </c>
      <c r="E13" s="13" t="n">
        <f aca="false">B13*D13</f>
        <v>6347.95987733829</v>
      </c>
      <c r="F13" s="14" t="n">
        <f aca="false">E13*12</f>
        <v>76175.5185280594</v>
      </c>
    </row>
    <row r="14" customFormat="false" ht="20.1" hidden="false" customHeight="true" outlineLevel="0" collapsed="false">
      <c r="A14" s="15" t="s">
        <v>25</v>
      </c>
      <c r="B14" s="15" t="n">
        <v>1</v>
      </c>
      <c r="C14" s="16" t="s">
        <v>26</v>
      </c>
      <c r="D14" s="13" t="n">
        <f aca="false">'WEB DESIGNER'!D89</f>
        <v>4626.021311386</v>
      </c>
      <c r="E14" s="13" t="n">
        <f aca="false">B14*D14</f>
        <v>4626.021311386</v>
      </c>
      <c r="F14" s="14" t="n">
        <f aca="false">E14*12</f>
        <v>55512.255736632</v>
      </c>
    </row>
    <row r="15" customFormat="false" ht="20.1" hidden="false" customHeight="true" outlineLevel="0" collapsed="false">
      <c r="A15" s="15" t="s">
        <v>27</v>
      </c>
      <c r="B15" s="15" t="n">
        <v>1</v>
      </c>
      <c r="C15" s="16" t="s">
        <v>28</v>
      </c>
      <c r="D15" s="13" t="n">
        <f aca="false">'SUPORTE TI'!D89</f>
        <v>4524.1520977636</v>
      </c>
      <c r="E15" s="13" t="n">
        <f aca="false">B15*D15</f>
        <v>4524.1520977636</v>
      </c>
      <c r="F15" s="14" t="n">
        <f aca="false">E15*12</f>
        <v>54289.8251731632</v>
      </c>
    </row>
    <row r="16" customFormat="false" ht="20.1" hidden="false" customHeight="true" outlineLevel="0" collapsed="false">
      <c r="A16" s="17"/>
      <c r="B16" s="18" t="n">
        <f aca="false">SUM(B6:B15)</f>
        <v>29</v>
      </c>
      <c r="C16" s="19" t="s">
        <v>29</v>
      </c>
      <c r="D16" s="20" t="n">
        <f aca="false">SUM(D6:D15)</f>
        <v>34501.7007000983</v>
      </c>
      <c r="E16" s="20" t="n">
        <f aca="false">SUM(E6:E15)</f>
        <v>84308.4534084619</v>
      </c>
      <c r="F16" s="21" t="n">
        <f aca="false">SUM(F6:F15)</f>
        <v>1011701.44090154</v>
      </c>
    </row>
    <row r="17" customFormat="false" ht="13.8" hidden="false" customHeight="false" outlineLevel="0" collapsed="false"/>
    <row r="18" customFormat="false" ht="13.8" hidden="false" customHeight="false" outlineLevel="0" collapsed="false">
      <c r="B18" s="22"/>
      <c r="C18" s="23" t="s">
        <v>30</v>
      </c>
      <c r="D18" s="24"/>
      <c r="E18" s="25"/>
      <c r="F18" s="26"/>
    </row>
    <row r="19" customFormat="false" ht="13.8" hidden="false" customHeight="false" outlineLevel="0" collapsed="false">
      <c r="B19" s="27"/>
      <c r="C19" s="28"/>
      <c r="D19" s="29" t="s">
        <v>31</v>
      </c>
      <c r="E19" s="30" t="s">
        <v>32</v>
      </c>
      <c r="F19" s="31" t="s">
        <v>33</v>
      </c>
    </row>
    <row r="20" customFormat="false" ht="13.8" hidden="false" customHeight="false" outlineLevel="0" collapsed="false">
      <c r="B20" s="32" t="s">
        <v>34</v>
      </c>
      <c r="C20" s="33" t="s">
        <v>35</v>
      </c>
      <c r="D20" s="34" t="n">
        <v>0</v>
      </c>
      <c r="E20" s="35" t="n">
        <f aca="false">$E$16*D20</f>
        <v>0</v>
      </c>
      <c r="F20" s="36" t="s">
        <v>36</v>
      </c>
    </row>
    <row r="21" customFormat="false" ht="13.8" hidden="false" customHeight="false" outlineLevel="0" collapsed="false">
      <c r="B21" s="37" t="s">
        <v>37</v>
      </c>
      <c r="C21" s="33" t="s">
        <v>38</v>
      </c>
      <c r="D21" s="34" t="n">
        <v>0</v>
      </c>
      <c r="E21" s="35" t="n">
        <f aca="false">$E$16*D21</f>
        <v>0</v>
      </c>
      <c r="F21" s="36" t="s">
        <v>39</v>
      </c>
    </row>
    <row r="22" customFormat="false" ht="13.8" hidden="false" customHeight="false" outlineLevel="0" collapsed="false">
      <c r="B22" s="38"/>
      <c r="C22" s="39" t="s">
        <v>40</v>
      </c>
      <c r="D22" s="40"/>
      <c r="E22" s="41" t="n">
        <f aca="false">E20+E21</f>
        <v>0</v>
      </c>
      <c r="F22" s="42"/>
    </row>
    <row r="23" customFormat="false" ht="24" hidden="false" customHeight="false" outlineLevel="0" collapsed="false">
      <c r="B23" s="43" t="s">
        <v>41</v>
      </c>
      <c r="C23" s="43"/>
      <c r="D23" s="43"/>
      <c r="E23" s="43"/>
      <c r="F23" s="43"/>
    </row>
    <row r="24" customFormat="false" ht="13.8" hidden="false" customHeight="false" outlineLevel="0" collapsed="false">
      <c r="B24" s="44"/>
      <c r="C24" s="45"/>
      <c r="D24" s="46"/>
      <c r="E24" s="47"/>
      <c r="F24" s="48"/>
    </row>
    <row r="25" customFormat="false" ht="13.8" hidden="false" customHeight="false" outlineLevel="0" collapsed="false">
      <c r="B25" s="49"/>
      <c r="C25" s="50" t="s">
        <v>42</v>
      </c>
      <c r="D25" s="51"/>
      <c r="E25" s="30" t="n">
        <f aca="false">E16+E22</f>
        <v>84308.4534084619</v>
      </c>
      <c r="F25" s="52"/>
    </row>
    <row r="26" customFormat="false" ht="13.8" hidden="false" customHeight="false" outlineLevel="0" collapsed="false">
      <c r="B26" s="44"/>
      <c r="C26" s="53"/>
      <c r="D26" s="46"/>
      <c r="E26" s="54"/>
      <c r="F26" s="48"/>
    </row>
    <row r="27" customFormat="false" ht="13.8" hidden="false" customHeight="false" outlineLevel="0" collapsed="false">
      <c r="B27" s="22"/>
      <c r="C27" s="23" t="s">
        <v>43</v>
      </c>
      <c r="D27" s="55"/>
      <c r="E27" s="56"/>
      <c r="F27" s="57"/>
    </row>
    <row r="28" customFormat="false" ht="13.8" hidden="false" customHeight="false" outlineLevel="0" collapsed="false">
      <c r="B28" s="27"/>
      <c r="C28" s="28"/>
      <c r="D28" s="29" t="s">
        <v>31</v>
      </c>
      <c r="E28" s="58" t="s">
        <v>32</v>
      </c>
      <c r="F28" s="31" t="s">
        <v>33</v>
      </c>
    </row>
    <row r="29" customFormat="false" ht="24" hidden="false" customHeight="false" outlineLevel="0" collapsed="false">
      <c r="B29" s="32" t="s">
        <v>44</v>
      </c>
      <c r="C29" s="33" t="s">
        <v>45</v>
      </c>
      <c r="D29" s="34"/>
      <c r="E29" s="59"/>
      <c r="F29" s="60" t="s">
        <v>46</v>
      </c>
    </row>
    <row r="30" customFormat="false" ht="13.8" hidden="false" customHeight="false" outlineLevel="0" collapsed="false">
      <c r="B30" s="37"/>
      <c r="C30" s="61" t="s">
        <v>47</v>
      </c>
      <c r="D30" s="62" t="n">
        <v>0</v>
      </c>
      <c r="E30" s="59" t="n">
        <f aca="false">$E$25*D30</f>
        <v>0</v>
      </c>
      <c r="F30" s="63"/>
    </row>
    <row r="31" customFormat="false" ht="13.8" hidden="false" customHeight="false" outlineLevel="0" collapsed="false">
      <c r="B31" s="37"/>
      <c r="C31" s="61" t="s">
        <v>48</v>
      </c>
      <c r="D31" s="62" t="n">
        <v>0</v>
      </c>
      <c r="E31" s="59" t="n">
        <f aca="false">$E$25*D31</f>
        <v>0</v>
      </c>
      <c r="F31" s="63"/>
    </row>
    <row r="32" customFormat="false" ht="13.8" hidden="false" customHeight="false" outlineLevel="0" collapsed="false">
      <c r="B32" s="37"/>
      <c r="C32" s="61" t="s">
        <v>49</v>
      </c>
      <c r="D32" s="62" t="n">
        <v>0</v>
      </c>
      <c r="E32" s="59" t="n">
        <f aca="false">$E$25*D32</f>
        <v>0</v>
      </c>
      <c r="F32" s="63"/>
    </row>
    <row r="33" customFormat="false" ht="13.8" hidden="false" customHeight="false" outlineLevel="0" collapsed="false">
      <c r="B33" s="64"/>
      <c r="C33" s="65"/>
      <c r="D33" s="66"/>
      <c r="E33" s="67"/>
      <c r="F33" s="63"/>
    </row>
    <row r="34" customFormat="false" ht="13.8" hidden="false" customHeight="false" outlineLevel="0" collapsed="false">
      <c r="B34" s="68"/>
      <c r="C34" s="69" t="s">
        <v>50</v>
      </c>
      <c r="D34" s="70"/>
      <c r="E34" s="71" t="n">
        <f aca="false">SUM(E30:E33)</f>
        <v>0</v>
      </c>
      <c r="F34" s="72"/>
    </row>
    <row r="35" customFormat="false" ht="13.8" hidden="false" customHeight="false" outlineLevel="0" collapsed="false">
      <c r="B35" s="64"/>
      <c r="C35" s="65"/>
      <c r="D35" s="73"/>
      <c r="E35" s="74"/>
      <c r="F35" s="65"/>
    </row>
    <row r="36" customFormat="false" ht="13.8" hidden="false" customHeight="false" outlineLevel="0" collapsed="false">
      <c r="B36" s="64"/>
      <c r="C36" s="69" t="s">
        <v>51</v>
      </c>
      <c r="D36" s="64"/>
      <c r="E36" s="71" t="n">
        <f aca="false">E34+E25</f>
        <v>84308.4534084619</v>
      </c>
      <c r="F36" s="65"/>
    </row>
    <row r="37" customFormat="false" ht="13.8" hidden="false" customHeight="false" outlineLevel="0" collapsed="false">
      <c r="B37" s="64"/>
      <c r="C37" s="69"/>
      <c r="D37" s="64"/>
      <c r="E37" s="71"/>
      <c r="F37" s="65"/>
    </row>
    <row r="38" customFormat="false" ht="13.8" hidden="false" customHeight="false" outlineLevel="0" collapsed="false">
      <c r="B38" s="64"/>
      <c r="C38" s="69"/>
      <c r="D38" s="64"/>
      <c r="E38" s="71"/>
      <c r="F38" s="65"/>
    </row>
    <row r="39" customFormat="false" ht="13.8" hidden="false" customHeight="false" outlineLevel="0" collapsed="false">
      <c r="B39" s="64"/>
      <c r="C39" s="69" t="s">
        <v>52</v>
      </c>
      <c r="D39" s="64" t="n">
        <v>12</v>
      </c>
      <c r="E39" s="71" t="n">
        <f aca="false">E36*D39</f>
        <v>1011701.44090154</v>
      </c>
      <c r="F39" s="65"/>
    </row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1048576" customFormat="false" ht="12.8" hidden="false" customHeight="false" outlineLevel="0" collapsed="false"/>
  </sheetData>
  <mergeCells count="4">
    <mergeCell ref="A1:F1"/>
    <mergeCell ref="A2:F2"/>
    <mergeCell ref="A3:F3"/>
    <mergeCell ref="B23:F23"/>
  </mergeCells>
  <printOptions headings="false" gridLines="false" gridLinesSet="true" horizontalCentered="false" verticalCentered="false"/>
  <pageMargins left="0.250694444444444" right="0.257638888888889" top="0.470138888888889" bottom="0.375694444444444" header="0.204861111111111" footer="0.110416666666667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&amp;P&amp;R&amp;"Times New Roman,Normal"&amp;12 2ª Retificação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206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207</v>
      </c>
      <c r="C4" s="27" t="s">
        <v>56</v>
      </c>
      <c r="D4" s="82" t="s">
        <v>201</v>
      </c>
      <c r="E4" s="31" t="s">
        <v>208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209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2561.67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2561.67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v>0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202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'VIGIA  DIURNO'!D20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40.62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512.334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204.9336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64.04175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25.6167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64.04175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5.12334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15.37002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'VIGIA  DIURNO'!C33</f>
        <v>0.02</v>
      </c>
      <c r="D32" s="59" t="n">
        <f aca="false">D$13*C32</f>
        <v>51.2334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942.69456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213.387111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213.387111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71.214426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497.988648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183.259822464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681.248470464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0.0063</v>
      </c>
      <c r="D47" s="89" t="n">
        <f aca="false">D$13*C47</f>
        <v>16.138521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0.0063</v>
      </c>
      <c r="D50" s="125" t="n">
        <f aca="false">SUM(D47:D49)</f>
        <v>16.138521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0.0023184</v>
      </c>
      <c r="D52" s="94" t="n">
        <f aca="false">D$13*C52</f>
        <v>5.938975728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0.0086184</v>
      </c>
      <c r="D53" s="130" t="n">
        <f aca="false">SUM(D50:D52)</f>
        <v>22.077496728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10.66935555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0.853548444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51.2334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49.81025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18.330172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51.2334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182.130125994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35.57875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0.5379507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21.34725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10.673625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68.1375757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127.4430825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195.5806582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4626.021311386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203</v>
      </c>
      <c r="E91" s="151" t="n">
        <f aca="false">D89*D91</f>
        <v>4626.021311386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4955.56648247027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32.2111821360568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</v>
      </c>
      <c r="D106" s="59" t="n">
        <f aca="false">$D$100*C106</f>
        <v>0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148.666994474108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0.0365</v>
      </c>
      <c r="D109" s="71" t="n">
        <f aca="false">SUM(D105:D108)</f>
        <v>180.878176610165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5136.44465908044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61637.3359089653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294444444444444" top="1.05277777777778" bottom="1.05277777777778" header="0.7875" footer="0.787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210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211</v>
      </c>
      <c r="C4" s="27" t="s">
        <v>56</v>
      </c>
      <c r="D4" s="82" t="s">
        <v>201</v>
      </c>
      <c r="E4" s="31" t="s">
        <v>208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212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2561.67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2561.67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v>0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'WEB DESIGNER'!D18</f>
        <v>0</v>
      </c>
      <c r="E18" s="65" t="s">
        <v>202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'WEB DESIGNER'!D20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40.62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512.334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204.9336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64.04175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25.6167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64.04175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5.12334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15.37002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v>0.02</v>
      </c>
      <c r="D32" s="59" t="n">
        <f aca="false">D$13*C32</f>
        <v>51.2334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942.69456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213.387111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213.387111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71.214426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497.988648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183.259822464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681.248470464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0.0063</v>
      </c>
      <c r="D47" s="89" t="n">
        <f aca="false">D$13*C47</f>
        <v>16.138521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0.0063</v>
      </c>
      <c r="D50" s="125" t="n">
        <f aca="false">SUM(D47:D49)</f>
        <v>16.138521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0.0023184</v>
      </c>
      <c r="D52" s="94" t="n">
        <f aca="false">D$13*C52</f>
        <v>5.938975728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0.0086184</v>
      </c>
      <c r="D53" s="130" t="n">
        <f aca="false">SUM(D50:D52)</f>
        <v>22.077496728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10.66935555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0.853548444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f aca="false">C61*40%</f>
        <v>0.00013328</v>
      </c>
      <c r="D63" s="94" t="n">
        <f aca="false">D$13*C63</f>
        <v>0.3414193776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49.81025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18.330172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0.0001</v>
      </c>
      <c r="D70" s="94" t="n">
        <f aca="false">D$13*C70</f>
        <v>0.256167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0.03133148</v>
      </c>
      <c r="D71" s="71" t="n">
        <f aca="false">SUM(D58:D70)</f>
        <v>80.2609123716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35.57875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0.5379507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21.34725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10.673625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68.1375757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127.4430825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195.5806582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4524.1520977636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203</v>
      </c>
      <c r="E91" s="151" t="n">
        <f aca="false">D89*D91</f>
        <v>4524.1520977636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4846.44038324971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31.5018624911231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145.393211497491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145.393211497491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322.288285486105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5168.72866873581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62024.7440248297</v>
      </c>
      <c r="E114" s="65"/>
    </row>
    <row r="115" s="76" customFormat="true" ht="9" hidden="false" customHeight="false" outlineLevel="0" collapsed="false"/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8125" right="0.225" top="1.05277777777778" bottom="1.05277777777778" header="0.7875" footer="0.787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7.71"/>
    <col collapsed="false" customWidth="true" hidden="false" outlineLevel="0" max="4" min="4" style="77" width="15.15"/>
    <col collapsed="false" customWidth="true" hidden="false" outlineLevel="0" max="5" min="5" style="76" width="40.57"/>
    <col collapsed="false" customWidth="false" hidden="false" outlineLevel="0" max="6" min="6" style="76" width="9.13"/>
    <col collapsed="false" customWidth="true" hidden="false" outlineLevel="0" max="7" min="7" style="76" width="13.86"/>
    <col collapsed="false" customWidth="false" hidden="false" outlineLevel="0" max="1025" min="8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53</v>
      </c>
      <c r="B2" s="79"/>
      <c r="C2" s="79"/>
      <c r="D2" s="79"/>
      <c r="E2" s="79"/>
    </row>
    <row r="3" customFormat="false" ht="31.7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81"/>
      <c r="B4" s="57" t="s">
        <v>55</v>
      </c>
      <c r="C4" s="27" t="s">
        <v>56</v>
      </c>
      <c r="D4" s="82" t="s">
        <v>57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83"/>
      <c r="D5" s="84"/>
      <c r="E5" s="85" t="s">
        <v>60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f aca="false">(2016.87/220)*180</f>
        <v>1650.16636363636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">
        <v>65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2.8" hidden="false" customHeight="false" outlineLevel="0" collapsed="false">
      <c r="A12" s="99"/>
      <c r="B12" s="100"/>
      <c r="C12" s="99"/>
      <c r="D12" s="101"/>
      <c r="E12" s="100"/>
    </row>
    <row r="13" customFormat="false" ht="12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1650.16636363636</v>
      </c>
      <c r="E13" s="104"/>
    </row>
    <row r="14" customFormat="false" ht="12.8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  <c r="G15" s="108"/>
    </row>
    <row r="16" customFormat="false" ht="12.8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  <c r="G16" s="109"/>
    </row>
    <row r="17" customFormat="false" ht="12.8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26.3900181818182</v>
      </c>
      <c r="E17" s="65" t="s">
        <v>72</v>
      </c>
    </row>
    <row r="18" customFormat="false" ht="12.8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74</v>
      </c>
      <c r="H18" s="110"/>
    </row>
    <row r="19" customFormat="false" ht="12.8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2.8" hidden="false" customHeight="false" outlineLevel="0" collapsed="false">
      <c r="A20" s="64" t="s">
        <v>77</v>
      </c>
      <c r="B20" s="65" t="s">
        <v>78</v>
      </c>
      <c r="C20" s="66"/>
      <c r="D20" s="67" t="n">
        <v>5</v>
      </c>
      <c r="E20" s="65" t="s">
        <v>79</v>
      </c>
    </row>
    <row r="21" customFormat="false" ht="12.8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67.0100181818182</v>
      </c>
      <c r="E21" s="65"/>
    </row>
    <row r="22" customFormat="false" ht="12.8" hidden="false" customHeight="false" outlineLevel="0" collapsed="false">
      <c r="A22" s="105"/>
      <c r="B22" s="106"/>
      <c r="C22" s="105"/>
      <c r="D22" s="107"/>
      <c r="E22" s="106"/>
    </row>
    <row r="23" customFormat="false" ht="12.8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2.8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2.8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330.033272727273</v>
      </c>
      <c r="E25" s="65" t="s">
        <v>84</v>
      </c>
    </row>
    <row r="26" customFormat="false" ht="12.8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132.013309090909</v>
      </c>
      <c r="E26" s="65" t="s">
        <v>74</v>
      </c>
    </row>
    <row r="27" customFormat="false" ht="12.8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41.2541590909091</v>
      </c>
      <c r="E27" s="65" t="s">
        <v>87</v>
      </c>
    </row>
    <row r="28" customFormat="false" ht="12.8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16.5016636363636</v>
      </c>
      <c r="E28" s="65" t="s">
        <v>89</v>
      </c>
    </row>
    <row r="29" customFormat="false" ht="12.8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41.2541590909091</v>
      </c>
      <c r="E29" s="65" t="s">
        <v>92</v>
      </c>
    </row>
    <row r="30" customFormat="false" ht="12.8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3.30033272727273</v>
      </c>
      <c r="E30" s="65" t="s">
        <v>95</v>
      </c>
    </row>
    <row r="31" customFormat="false" ht="12.8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9.90099818181818</v>
      </c>
      <c r="E31" s="65" t="s">
        <v>98</v>
      </c>
    </row>
    <row r="32" customFormat="false" ht="12.8" hidden="false" customHeight="false" outlineLevel="0" collapsed="false">
      <c r="A32" s="37" t="s">
        <v>99</v>
      </c>
      <c r="B32" s="61" t="s">
        <v>100</v>
      </c>
      <c r="C32" s="62" t="n">
        <v>0.02</v>
      </c>
      <c r="D32" s="59" t="n">
        <f aca="false">D$13*C32</f>
        <v>33.0033272727273</v>
      </c>
      <c r="E32" s="65" t="s">
        <v>101</v>
      </c>
    </row>
    <row r="33" customFormat="false" ht="12.8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607.261221818182</v>
      </c>
      <c r="E33" s="65"/>
    </row>
    <row r="34" customFormat="false" ht="12.8" hidden="false" customHeight="false" outlineLevel="0" collapsed="false">
      <c r="A34" s="105"/>
      <c r="B34" s="106"/>
      <c r="C34" s="105"/>
      <c r="D34" s="107"/>
      <c r="E34" s="106"/>
    </row>
    <row r="35" customFormat="false" ht="12.8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2.8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2.8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137.458858090909</v>
      </c>
      <c r="E37" s="65" t="s">
        <v>105</v>
      </c>
    </row>
    <row r="38" customFormat="false" ht="12.8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137.458858090909</v>
      </c>
      <c r="E38" s="114" t="s">
        <v>107</v>
      </c>
    </row>
    <row r="39" customFormat="false" ht="12.8" hidden="false" customHeight="false" outlineLevel="0" collapsed="false">
      <c r="A39" s="64" t="s">
        <v>44</v>
      </c>
      <c r="B39" s="65" t="s">
        <v>108</v>
      </c>
      <c r="C39" s="66" t="n">
        <f aca="false">C38/3</f>
        <v>0.0277666666666667</v>
      </c>
      <c r="D39" s="67" t="n">
        <f aca="false">D$13*C39</f>
        <v>45.8196193636364</v>
      </c>
      <c r="E39" s="65" t="s">
        <v>109</v>
      </c>
    </row>
    <row r="40" customFormat="false" ht="12.8" hidden="false" customHeight="false" outlineLevel="0" collapsed="false">
      <c r="A40" s="38"/>
      <c r="B40" s="39" t="s">
        <v>110</v>
      </c>
      <c r="C40" s="115" t="n">
        <f aca="false">SUM(C37:C39)</f>
        <v>0.194366666666667</v>
      </c>
      <c r="D40" s="41" t="n">
        <f aca="false">SUM(D37:D39)</f>
        <v>320.737335545455</v>
      </c>
      <c r="E40" s="87"/>
    </row>
    <row r="41" customFormat="false" ht="12.8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2.8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0.0715269333333333</v>
      </c>
      <c r="D42" s="94" t="n">
        <f aca="false">D$13*C42</f>
        <v>118.031339480727</v>
      </c>
      <c r="E42" s="119" t="s">
        <v>113</v>
      </c>
    </row>
    <row r="43" customFormat="false" ht="12.8" hidden="false" customHeight="false" outlineLevel="0" collapsed="false">
      <c r="A43" s="111"/>
      <c r="B43" s="120" t="s">
        <v>114</v>
      </c>
      <c r="C43" s="113" t="n">
        <f aca="false">SUM(C40:C42)</f>
        <v>0.2658936</v>
      </c>
      <c r="D43" s="94" t="n">
        <f aca="false">SUM(D40:D42)</f>
        <v>438.768675026182</v>
      </c>
      <c r="E43" s="121"/>
    </row>
    <row r="44" customFormat="false" ht="12.8" hidden="false" customHeight="false" outlineLevel="0" collapsed="false">
      <c r="A44" s="44"/>
      <c r="B44" s="53"/>
      <c r="C44" s="113"/>
      <c r="D44" s="94"/>
      <c r="E44" s="53"/>
    </row>
    <row r="45" customFormat="false" ht="12.8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2.8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2.8" hidden="false" customHeight="false" outlineLevel="0" collapsed="false">
      <c r="A47" s="86" t="s">
        <v>34</v>
      </c>
      <c r="B47" s="87" t="s">
        <v>116</v>
      </c>
      <c r="C47" s="73" t="n">
        <v>0.0007</v>
      </c>
      <c r="D47" s="89" t="n">
        <f aca="false">D$13*C47</f>
        <v>1.15511645454545</v>
      </c>
      <c r="E47" s="87" t="s">
        <v>117</v>
      </c>
    </row>
    <row r="48" customFormat="false" ht="12.8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2.8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2.8" hidden="false" customHeight="false" outlineLevel="0" collapsed="false">
      <c r="A50" s="122"/>
      <c r="B50" s="123" t="s">
        <v>110</v>
      </c>
      <c r="C50" s="124" t="n">
        <f aca="false">SUM(C47:C49)</f>
        <v>0.0007</v>
      </c>
      <c r="D50" s="125" t="n">
        <f aca="false">SUM(D47:D49)</f>
        <v>1.15511645454545</v>
      </c>
      <c r="E50" s="63"/>
    </row>
    <row r="51" customFormat="false" ht="12.8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2.8" hidden="false" customHeight="false" outlineLevel="0" collapsed="false">
      <c r="A52" s="118" t="s">
        <v>37</v>
      </c>
      <c r="B52" s="127" t="s">
        <v>112</v>
      </c>
      <c r="C52" s="113" t="n">
        <f aca="false">C50*C33</f>
        <v>0.0002576</v>
      </c>
      <c r="D52" s="94" t="n">
        <f aca="false">D$13*C52</f>
        <v>0.425082855272727</v>
      </c>
      <c r="E52" s="119" t="s">
        <v>120</v>
      </c>
    </row>
    <row r="53" customFormat="false" ht="12.8" hidden="false" customHeight="false" outlineLevel="0" collapsed="false">
      <c r="A53" s="128"/>
      <c r="B53" s="120" t="s">
        <v>121</v>
      </c>
      <c r="C53" s="129" t="n">
        <f aca="false">SUM(C50:C52)</f>
        <v>0.0009576</v>
      </c>
      <c r="D53" s="130" t="n">
        <f aca="false">SUM(D50:D52)</f>
        <v>1.58019930981818</v>
      </c>
      <c r="E53" s="65"/>
    </row>
    <row r="54" customFormat="false" ht="12.8" hidden="false" customHeight="false" outlineLevel="0" collapsed="false">
      <c r="A54" s="105"/>
      <c r="B54" s="106"/>
      <c r="C54" s="105"/>
      <c r="D54" s="107"/>
      <c r="E54" s="106"/>
    </row>
    <row r="55" customFormat="false" ht="12.8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2.8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2.8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2.8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6.87294290454545</v>
      </c>
      <c r="E58" s="133" t="s">
        <v>125</v>
      </c>
    </row>
    <row r="59" customFormat="false" ht="12.8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0.549835432363636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33.0033272727273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32.0865681818182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11.8078570909091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33.0033272727273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117.323858155091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22.9189772727273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</v>
      </c>
      <c r="D78" s="74" t="n">
        <f aca="false">D$13*C78</f>
        <v>0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13.7513863636364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6.87569318181818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2.8" hidden="false" customHeight="false" outlineLevel="0" collapsed="false">
      <c r="A85" s="68"/>
      <c r="B85" s="69" t="s">
        <v>50</v>
      </c>
      <c r="C85" s="70" t="n">
        <f aca="false">SUM(C76:C84)</f>
        <v>0.0263888888888889</v>
      </c>
      <c r="D85" s="71" t="n">
        <f aca="false">SUM(D76:D84)</f>
        <v>43.5460568181818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C85*C33</f>
        <v>0.00971111111111111</v>
      </c>
      <c r="D86" s="74" t="n">
        <f aca="false">D$13*C86</f>
        <v>16.0249489090909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59.5710057272727</v>
      </c>
      <c r="E87" s="72" t="s">
        <v>158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2941.68134185473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161</v>
      </c>
      <c r="E91" s="151" t="n">
        <f aca="false">D89*D91</f>
        <v>5883.36268370945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2.8" hidden="false" customHeight="false" outlineLevel="0" collapsed="false">
      <c r="A95" s="32" t="s">
        <v>34</v>
      </c>
      <c r="B95" s="33" t="s">
        <v>35</v>
      </c>
      <c r="C95" s="34"/>
      <c r="D95" s="35" t="n">
        <f aca="false">E91*C95</f>
        <v>0</v>
      </c>
      <c r="E95" s="36" t="s">
        <v>36</v>
      </c>
    </row>
    <row r="96" customFormat="false" ht="12.8" hidden="false" customHeight="false" outlineLevel="0" collapsed="false">
      <c r="A96" s="37" t="s">
        <v>37</v>
      </c>
      <c r="B96" s="33" t="s">
        <v>38</v>
      </c>
      <c r="C96" s="34"/>
      <c r="D96" s="59" t="n">
        <f aca="false">(E91+D95)*C96</f>
        <v>0</v>
      </c>
      <c r="E96" s="36" t="s">
        <v>39</v>
      </c>
    </row>
    <row r="97" customFormat="false" ht="15" hidden="false" customHeight="false" outlineLevel="0" collapsed="false">
      <c r="A97" s="38"/>
      <c r="B97" s="39" t="s">
        <v>40</v>
      </c>
      <c r="C97" s="40"/>
      <c r="D97" s="41" t="n">
        <f aca="false">D95+D96</f>
        <v>0</v>
      </c>
      <c r="E97" s="42"/>
    </row>
    <row r="98" customFormat="false" ht="13.25" hidden="false" customHeight="false" outlineLevel="0" collapsed="false">
      <c r="A98" s="128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E91+D97/(1-6.65%)</f>
        <v>5883.36268370945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32" t="s">
        <v>44</v>
      </c>
      <c r="B104" s="33" t="s">
        <v>45</v>
      </c>
      <c r="C104" s="34"/>
      <c r="D104" s="59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38.2418574441115</v>
      </c>
      <c r="E105" s="63"/>
      <c r="G105" s="77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176.500880511284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176.500880511284</v>
      </c>
      <c r="E107" s="63"/>
    </row>
    <row r="108" customFormat="false" ht="15" hidden="false" customHeight="false" outlineLevel="0" collapsed="false">
      <c r="A108" s="64"/>
      <c r="B108" s="65"/>
      <c r="C108" s="66"/>
      <c r="D108" s="67"/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391.243618466679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6274.60630217613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75295.2756261136</v>
      </c>
      <c r="E114" s="65"/>
    </row>
    <row r="115" s="76" customFormat="true" ht="9" hidden="false" customHeight="false" outlineLevel="0" collapsed="false"/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13.8" hidden="false" customHeight="false" outlineLevel="0" collapsed="false">
      <c r="D121" s="156"/>
    </row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5.15"/>
    <col collapsed="false" customWidth="true" hidden="false" outlineLevel="0" max="5" min="5" style="76" width="40.57"/>
    <col collapsed="false" customWidth="false" hidden="false" outlineLevel="0" max="7" min="6" style="76" width="9.13"/>
    <col collapsed="false" customWidth="true" hidden="false" outlineLevel="0" max="8" min="8" style="76" width="10.71"/>
    <col collapsed="false" customWidth="false" hidden="false" outlineLevel="0" max="1019" min="9" style="76" width="9.13"/>
    <col collapsed="false" customWidth="true" hidden="false" outlineLevel="0" max="1021" min="1020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164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165</v>
      </c>
      <c r="C4" s="27" t="s">
        <v>56</v>
      </c>
      <c r="D4" s="30" t="s">
        <v>166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 t="s">
        <v>167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f aca="false">(1520.9/220)*180</f>
        <v>1244.37272727273</v>
      </c>
      <c r="E8" s="63" t="s">
        <v>64</v>
      </c>
    </row>
    <row r="9" customFormat="false" ht="13.8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3.8" hidden="false" customHeight="false" outlineLevel="0" collapsed="false">
      <c r="A10" s="90" t="s">
        <v>37</v>
      </c>
      <c r="B10" s="63" t="s">
        <v>66</v>
      </c>
      <c r="C10" s="86"/>
      <c r="D10" s="89"/>
      <c r="E10" s="87"/>
      <c r="H10" s="1"/>
    </row>
    <row r="11" customFormat="false" ht="13.8" hidden="false" customHeight="false" outlineLevel="0" collapsed="false">
      <c r="A11" s="95"/>
      <c r="B11" s="96"/>
      <c r="C11" s="97"/>
      <c r="D11" s="98"/>
      <c r="E11" s="96"/>
      <c r="H11" s="158"/>
    </row>
    <row r="12" customFormat="false" ht="13.8" hidden="false" customHeight="false" outlineLevel="0" collapsed="false">
      <c r="A12" s="99"/>
      <c r="B12" s="100"/>
      <c r="C12" s="99"/>
      <c r="D12" s="101"/>
      <c r="E12" s="100"/>
    </row>
    <row r="13" customFormat="false" ht="13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1244.37272727273</v>
      </c>
      <c r="E13" s="104"/>
    </row>
    <row r="14" customFormat="false" ht="13.8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50.7376363636364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74</v>
      </c>
      <c r="G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RECEPCIONISTA!D20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91.3576363636364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248.874545454545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99.5498181818182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31.1093181818182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12.4437272727273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31.1093181818182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2.48874545454545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7.46623636363637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RECEPCIONISTA!C32</f>
        <v>0.02</v>
      </c>
      <c r="D32" s="59" t="n">
        <f aca="false">D$13*C32</f>
        <v>24.8874545454545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457.929163636364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103.656248181818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103.656248181818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34.5935618181818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241.906058181818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89.0214294109091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330.927487592727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/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RECEPCIONISTA!C58</f>
        <v>0.004165</v>
      </c>
      <c r="D58" s="135" t="n">
        <f aca="false">D$13*C58</f>
        <v>5.18281240909091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RECEPCIONISTA!C61</f>
        <v>0.0003332</v>
      </c>
      <c r="D61" s="94" t="n">
        <f aca="false">D$13*C61</f>
        <v>0.414624992727273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f aca="false">RECEPCIONISTA!C63</f>
        <v>0.02</v>
      </c>
      <c r="D63" s="94" t="n">
        <f aca="false">D$13*C63</f>
        <v>24.8874545454545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RECEPCIONISTA!C65</f>
        <v>0.0194444444444444</v>
      </c>
      <c r="D65" s="74" t="n">
        <f aca="false">D$13*C65</f>
        <v>24.1961363636364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RECEPCIONISTA!C67</f>
        <v>0.00715555555555556</v>
      </c>
      <c r="D67" s="74" t="n">
        <f aca="false">D$13*C67</f>
        <v>8.90417818181819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f aca="false">RECEPCIONISTA!C70</f>
        <v>0.02</v>
      </c>
      <c r="D70" s="94" t="n">
        <f aca="false">D$13*C70</f>
        <v>24.8874545454545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88.4726610381818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64" t="str">
        <f aca="false">RECEPCIONISTA!A76</f>
        <v>A</v>
      </c>
      <c r="B75" s="65" t="str">
        <f aca="false">RECEPCIONISTA!B76</f>
        <v>AUSÊNCIA POR DOENÇA</v>
      </c>
      <c r="C75" s="66" t="n">
        <f aca="false">RECEPCIONISTA!C76</f>
        <v>0.0138888888888889</v>
      </c>
      <c r="D75" s="67" t="n">
        <f aca="false">D8*C75</f>
        <v>17.2829545454545</v>
      </c>
      <c r="E75" s="65" t="str">
        <f aca="false">RECEPCIONISTA!E75</f>
        <v>Leis 8.036/90 e 9.491/97</v>
      </c>
    </row>
    <row r="76" customFormat="false" ht="15" hidden="false" customHeight="false" outlineLevel="0" collapsed="false">
      <c r="A76" s="116"/>
      <c r="B76" s="87"/>
      <c r="C76" s="144"/>
      <c r="D76" s="89"/>
      <c r="E76" s="87" t="s">
        <v>144</v>
      </c>
    </row>
    <row r="77" customFormat="false" ht="15" hidden="false" customHeight="false" outlineLevel="0" collapsed="false">
      <c r="A77" s="134" t="s">
        <v>37</v>
      </c>
      <c r="B77" s="63" t="s">
        <v>145</v>
      </c>
      <c r="C77" s="140" t="n">
        <f aca="false">RECEPCIONISTA!C78</f>
        <v>0</v>
      </c>
      <c r="D77" s="74" t="n">
        <f aca="false">D$13*C77</f>
        <v>0</v>
      </c>
      <c r="E77" s="63" t="s">
        <v>146</v>
      </c>
    </row>
    <row r="78" customFormat="false" ht="15" hidden="false" customHeight="false" outlineLevel="0" collapsed="false">
      <c r="A78" s="118"/>
      <c r="B78" s="72"/>
      <c r="C78" s="145"/>
      <c r="D78" s="94"/>
      <c r="E78" s="72" t="s">
        <v>147</v>
      </c>
    </row>
    <row r="79" customFormat="false" ht="15" hidden="false" customHeight="false" outlineLevel="0" collapsed="false">
      <c r="A79" s="90"/>
      <c r="B79" s="63"/>
      <c r="C79" s="138"/>
      <c r="D79" s="74"/>
      <c r="E79" s="106" t="s">
        <v>148</v>
      </c>
    </row>
    <row r="80" customFormat="false" ht="15" hidden="false" customHeight="false" outlineLevel="0" collapsed="false">
      <c r="A80" s="90" t="s">
        <v>44</v>
      </c>
      <c r="B80" s="63" t="s">
        <v>149</v>
      </c>
      <c r="C80" s="138" t="n">
        <f aca="false">RECEPCIONISTA!C81</f>
        <v>0.00833333333333333</v>
      </c>
      <c r="D80" s="74" t="n">
        <f aca="false">D$13*C80</f>
        <v>10.3697727272727</v>
      </c>
      <c r="E80" s="133" t="s">
        <v>150</v>
      </c>
    </row>
    <row r="81" customFormat="false" ht="15" hidden="false" customHeight="false" outlineLevel="0" collapsed="false">
      <c r="A81" s="92"/>
      <c r="B81" s="63"/>
      <c r="C81" s="139"/>
      <c r="D81" s="94"/>
      <c r="E81" s="133" t="s">
        <v>151</v>
      </c>
    </row>
    <row r="82" customFormat="false" ht="15" hidden="false" customHeight="false" outlineLevel="0" collapsed="false">
      <c r="A82" s="134" t="s">
        <v>77</v>
      </c>
      <c r="B82" s="87" t="s">
        <v>152</v>
      </c>
      <c r="C82" s="140" t="n">
        <f aca="false">RECEPCIONISTA!C83</f>
        <v>0.00416666666666667</v>
      </c>
      <c r="D82" s="74" t="n">
        <f aca="false">D$13*C82</f>
        <v>5.18488636363636</v>
      </c>
      <c r="E82" s="87" t="s">
        <v>153</v>
      </c>
    </row>
    <row r="83" customFormat="false" ht="15" hidden="false" customHeight="false" outlineLevel="0" collapsed="false">
      <c r="A83" s="134"/>
      <c r="B83" s="72"/>
      <c r="C83" s="140"/>
      <c r="D83" s="141"/>
      <c r="E83" s="72" t="s">
        <v>154</v>
      </c>
    </row>
    <row r="84" customFormat="false" ht="15" hidden="false" customHeight="false" outlineLevel="0" collapsed="false">
      <c r="A84" s="68"/>
      <c r="B84" s="69" t="s">
        <v>50</v>
      </c>
      <c r="C84" s="70" t="n">
        <f aca="false">SUM(C75:C83)</f>
        <v>0.0263888888888889</v>
      </c>
      <c r="D84" s="71" t="n">
        <f aca="false">SUM(D75:D83)</f>
        <v>32.8376136363636</v>
      </c>
      <c r="E84" s="65"/>
    </row>
    <row r="85" customFormat="false" ht="15" hidden="false" customHeight="false" outlineLevel="0" collapsed="false">
      <c r="A85" s="64" t="s">
        <v>90</v>
      </c>
      <c r="B85" s="65" t="s">
        <v>155</v>
      </c>
      <c r="C85" s="73" t="n">
        <f aca="false">C84*C33</f>
        <v>0.00971111111111111</v>
      </c>
      <c r="D85" s="74" t="n">
        <f aca="false">D$13*C85</f>
        <v>12.0842418181818</v>
      </c>
      <c r="E85" s="87" t="s">
        <v>156</v>
      </c>
    </row>
    <row r="86" customFormat="false" ht="15" hidden="false" customHeight="false" outlineLevel="0" collapsed="false">
      <c r="A86" s="146"/>
      <c r="B86" s="147" t="s">
        <v>157</v>
      </c>
      <c r="C86" s="146"/>
      <c r="D86" s="148" t="n">
        <f aca="false">SUM(D84:D85)</f>
        <v>44.9218554545455</v>
      </c>
      <c r="E86" s="72" t="s">
        <v>169</v>
      </c>
    </row>
    <row r="87" customFormat="false" ht="15" hidden="false" customHeight="false" outlineLevel="0" collapsed="false">
      <c r="A87" s="44"/>
      <c r="B87" s="45"/>
      <c r="C87" s="44"/>
      <c r="D87" s="47"/>
      <c r="E87" s="53"/>
    </row>
    <row r="88" customFormat="false" ht="15" hidden="false" customHeight="false" outlineLevel="0" collapsed="false">
      <c r="A88" s="64"/>
      <c r="B88" s="69" t="s">
        <v>159</v>
      </c>
      <c r="C88" s="70"/>
      <c r="D88" s="71" t="n">
        <f aca="false">D86+D71+D53+D43+D33+D21+D13</f>
        <v>2257.98153135818</v>
      </c>
      <c r="E88" s="65"/>
    </row>
    <row r="89" customFormat="false" ht="15" hidden="false" customHeight="false" outlineLevel="0" collapsed="false">
      <c r="A89" s="44"/>
      <c r="B89" s="45"/>
      <c r="C89" s="149"/>
      <c r="D89" s="47"/>
      <c r="E89" s="53"/>
    </row>
    <row r="90" customFormat="false" ht="15.75" hidden="false" customHeight="false" outlineLevel="0" collapsed="false">
      <c r="A90" s="44"/>
      <c r="B90" s="69" t="s">
        <v>160</v>
      </c>
      <c r="C90" s="70"/>
      <c r="D90" s="150" t="s">
        <v>170</v>
      </c>
      <c r="E90" s="151" t="n">
        <f aca="false">D88*D90</f>
        <v>15805.8707195073</v>
      </c>
    </row>
    <row r="91" customFormat="false" ht="15" hidden="false" customHeight="false" outlineLevel="0" collapsed="false">
      <c r="A91" s="105"/>
      <c r="B91" s="106"/>
      <c r="C91" s="105"/>
      <c r="D91" s="107"/>
      <c r="E91" s="106"/>
    </row>
    <row r="92" customFormat="false" ht="15" hidden="false" customHeight="false" outlineLevel="0" collapsed="false">
      <c r="A92" s="22"/>
      <c r="B92" s="23" t="s">
        <v>30</v>
      </c>
      <c r="C92" s="24"/>
      <c r="D92" s="25"/>
      <c r="E92" s="26"/>
    </row>
    <row r="93" customFormat="false" ht="15" hidden="false" customHeight="false" outlineLevel="0" collapsed="false">
      <c r="A93" s="27"/>
      <c r="B93" s="28"/>
      <c r="C93" s="29" t="s">
        <v>31</v>
      </c>
      <c r="D93" s="30" t="s">
        <v>32</v>
      </c>
      <c r="E93" s="31" t="s">
        <v>33</v>
      </c>
    </row>
    <row r="94" customFormat="false" ht="15" hidden="false" customHeight="false" outlineLevel="0" collapsed="false">
      <c r="A94" s="159" t="s">
        <v>34</v>
      </c>
      <c r="B94" s="160" t="s">
        <v>35</v>
      </c>
      <c r="C94" s="161" t="n">
        <v>0</v>
      </c>
      <c r="D94" s="162" t="n">
        <f aca="false">E90*C94</f>
        <v>0</v>
      </c>
      <c r="E94" s="163" t="s">
        <v>36</v>
      </c>
    </row>
    <row r="95" customFormat="false" ht="15" hidden="false" customHeight="false" outlineLevel="0" collapsed="false">
      <c r="A95" s="164" t="s">
        <v>37</v>
      </c>
      <c r="B95" s="160" t="s">
        <v>38</v>
      </c>
      <c r="C95" s="161" t="n">
        <v>0</v>
      </c>
      <c r="D95" s="165" t="n">
        <f aca="false">(E90+D94)*C95</f>
        <v>0</v>
      </c>
      <c r="E95" s="163" t="s">
        <v>39</v>
      </c>
    </row>
    <row r="96" customFormat="false" ht="15" hidden="false" customHeight="false" outlineLevel="0" collapsed="false">
      <c r="A96" s="86"/>
      <c r="B96" s="39" t="s">
        <v>40</v>
      </c>
      <c r="C96" s="40"/>
      <c r="D96" s="41" t="n">
        <f aca="false">SUM(D94:D95)</f>
        <v>0</v>
      </c>
      <c r="E96" s="42"/>
    </row>
    <row r="97" customFormat="false" ht="13.8" hidden="false" customHeight="false" outlineLevel="0" collapsed="false">
      <c r="A97" s="111" t="s">
        <v>162</v>
      </c>
      <c r="B97" s="152" t="s">
        <v>163</v>
      </c>
      <c r="C97" s="153"/>
      <c r="D97" s="154"/>
      <c r="E97" s="155"/>
    </row>
    <row r="98" customFormat="false" ht="15" hidden="false" customHeight="false" outlineLevel="0" collapsed="false">
      <c r="A98" s="44"/>
      <c r="B98" s="45"/>
      <c r="C98" s="46"/>
      <c r="D98" s="47"/>
      <c r="E98" s="48"/>
    </row>
    <row r="99" customFormat="false" ht="15" hidden="false" customHeight="false" outlineLevel="0" collapsed="false">
      <c r="A99" s="49"/>
      <c r="B99" s="50" t="s">
        <v>42</v>
      </c>
      <c r="C99" s="51"/>
      <c r="D99" s="30" t="n">
        <f aca="false">(E90+D96)/(1-6.65%)</f>
        <v>16931.8379426966</v>
      </c>
      <c r="E99" s="52"/>
    </row>
    <row r="100" customFormat="false" ht="15" hidden="false" customHeight="false" outlineLevel="0" collapsed="false">
      <c r="A100" s="44"/>
      <c r="B100" s="53"/>
      <c r="C100" s="46"/>
      <c r="D100" s="54"/>
      <c r="E100" s="48"/>
    </row>
    <row r="101" customFormat="false" ht="15" hidden="false" customHeight="false" outlineLevel="0" collapsed="false">
      <c r="A101" s="22"/>
      <c r="B101" s="23" t="s">
        <v>43</v>
      </c>
      <c r="C101" s="55"/>
      <c r="D101" s="56"/>
      <c r="E101" s="57"/>
    </row>
    <row r="102" customFormat="false" ht="15" hidden="false" customHeight="false" outlineLevel="0" collapsed="false">
      <c r="A102" s="27"/>
      <c r="B102" s="28"/>
      <c r="C102" s="29" t="s">
        <v>31</v>
      </c>
      <c r="D102" s="58" t="s">
        <v>32</v>
      </c>
      <c r="E102" s="31" t="s">
        <v>33</v>
      </c>
    </row>
    <row r="103" customFormat="false" ht="15" hidden="false" customHeight="false" outlineLevel="0" collapsed="false">
      <c r="A103" s="92" t="s">
        <v>44</v>
      </c>
      <c r="B103" s="72" t="s">
        <v>45</v>
      </c>
      <c r="C103" s="113"/>
      <c r="D103" s="67"/>
      <c r="E103" s="60" t="s">
        <v>46</v>
      </c>
    </row>
    <row r="104" customFormat="false" ht="15" hidden="false" customHeight="false" outlineLevel="0" collapsed="false">
      <c r="A104" s="64"/>
      <c r="B104" s="61" t="s">
        <v>47</v>
      </c>
      <c r="C104" s="62" t="n">
        <v>0.0065</v>
      </c>
      <c r="D104" s="59" t="n">
        <f aca="false">$D$99*C104</f>
        <v>110.056946627528</v>
      </c>
      <c r="E104" s="63"/>
    </row>
    <row r="105" customFormat="false" ht="15" hidden="false" customHeight="false" outlineLevel="0" collapsed="false">
      <c r="A105" s="64"/>
      <c r="B105" s="61" t="s">
        <v>48</v>
      </c>
      <c r="C105" s="62" t="n">
        <v>0.03</v>
      </c>
      <c r="D105" s="59" t="n">
        <f aca="false">$D$99*C105</f>
        <v>507.955138280898</v>
      </c>
      <c r="E105" s="63"/>
    </row>
    <row r="106" customFormat="false" ht="15" hidden="false" customHeight="false" outlineLevel="0" collapsed="false">
      <c r="A106" s="64"/>
      <c r="B106" s="61" t="s">
        <v>49</v>
      </c>
      <c r="C106" s="62" t="n">
        <v>0.03</v>
      </c>
      <c r="D106" s="59" t="n">
        <f aca="false">$D$99*C106</f>
        <v>507.955138280898</v>
      </c>
      <c r="E106" s="63"/>
    </row>
    <row r="107" customFormat="false" ht="15" hidden="false" customHeight="false" outlineLevel="0" collapsed="false">
      <c r="A107" s="64"/>
      <c r="B107" s="61"/>
      <c r="C107" s="62"/>
      <c r="D107" s="59"/>
      <c r="E107" s="63"/>
    </row>
    <row r="108" customFormat="false" ht="15" hidden="false" customHeight="false" outlineLevel="0" collapsed="false">
      <c r="A108" s="68"/>
      <c r="B108" s="69" t="s">
        <v>50</v>
      </c>
      <c r="C108" s="70" t="n">
        <f aca="false">SUM(C104:C107)</f>
        <v>0.0665</v>
      </c>
      <c r="D108" s="71" t="n">
        <f aca="false">SUM(D104:D107)</f>
        <v>1125.96722318932</v>
      </c>
      <c r="E108" s="72"/>
    </row>
    <row r="109" customFormat="false" ht="15" hidden="false" customHeight="false" outlineLevel="0" collapsed="false">
      <c r="A109" s="64"/>
      <c r="B109" s="65"/>
      <c r="C109" s="73"/>
      <c r="D109" s="74"/>
      <c r="E109" s="65"/>
    </row>
    <row r="110" customFormat="false" ht="15" hidden="false" customHeight="false" outlineLevel="0" collapsed="false">
      <c r="A110" s="64"/>
      <c r="B110" s="69" t="s">
        <v>51</v>
      </c>
      <c r="C110" s="64"/>
      <c r="D110" s="71" t="n">
        <f aca="false">D108+D99</f>
        <v>18057.8051658859</v>
      </c>
      <c r="E110" s="65"/>
    </row>
    <row r="111" customFormat="false" ht="15" hidden="false" customHeight="false" outlineLevel="0" collapsed="false">
      <c r="A111" s="64"/>
      <c r="B111" s="69"/>
      <c r="C111" s="64"/>
      <c r="D111" s="71"/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 t="s">
        <v>52</v>
      </c>
      <c r="C113" s="64" t="n">
        <v>12</v>
      </c>
      <c r="D113" s="71" t="n">
        <f aca="false">D110*C113</f>
        <v>216693.661990631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12.8" hidden="false" customHeight="false" outlineLevel="0" collapsed="false">
      <c r="D117" s="166"/>
    </row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4" activeCellId="0" sqref="E4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3.57"/>
    <col collapsed="false" customWidth="true" hidden="false" outlineLevel="0" max="2" min="2" style="76" width="50"/>
    <col collapsed="false" customWidth="true" hidden="false" outlineLevel="0" max="3" min="3" style="75" width="8.57"/>
    <col collapsed="false" customWidth="true" hidden="false" outlineLevel="0" max="4" min="4" style="77" width="13.7"/>
    <col collapsed="false" customWidth="true" hidden="false" outlineLevel="0" max="5" min="5" style="76" width="42.76"/>
    <col collapsed="false" customWidth="false" hidden="false" outlineLevel="0" max="1021" min="6" style="76" width="9.13"/>
    <col collapsed="false" customWidth="true" hidden="false" outlineLevel="0" max="1025" min="1022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171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172</v>
      </c>
      <c r="C4" s="27" t="s">
        <v>56</v>
      </c>
      <c r="D4" s="30" t="s">
        <v>166</v>
      </c>
      <c r="E4" s="31" t="s">
        <v>173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/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1520.9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3.8" hidden="false" customHeight="false" outlineLevel="0" collapsed="false">
      <c r="A11" s="134"/>
      <c r="B11" s="65" t="s">
        <v>174</v>
      </c>
      <c r="C11" s="167" t="n">
        <v>0.2</v>
      </c>
      <c r="D11" s="67" t="n">
        <f aca="false">(D8/210)*20%*9*16</f>
        <v>208.580571428571</v>
      </c>
      <c r="E11" s="65"/>
    </row>
    <row r="12" customFormat="false" ht="13.8" hidden="false" customHeight="false" outlineLevel="0" collapsed="false">
      <c r="A12" s="168"/>
      <c r="B12" s="65" t="s">
        <v>175</v>
      </c>
      <c r="C12" s="167"/>
      <c r="D12" s="67" t="n">
        <f aca="false">(D8/210)*16*1.5</f>
        <v>173.817142857143</v>
      </c>
      <c r="E12" s="65" t="s">
        <v>176</v>
      </c>
      <c r="I12" s="169"/>
    </row>
    <row r="13" customFormat="false" ht="15" hidden="false" customHeight="false" outlineLevel="0" collapsed="false">
      <c r="A13" s="170"/>
      <c r="B13" s="65" t="s">
        <v>177</v>
      </c>
      <c r="C13" s="64"/>
      <c r="D13" s="67" t="n">
        <f aca="false">(D11+D12)*0.2</f>
        <v>76.4795428571429</v>
      </c>
      <c r="E13" s="65"/>
    </row>
    <row r="14" customFormat="false" ht="15" hidden="false" customHeight="false" outlineLevel="0" collapsed="false">
      <c r="A14" s="49" t="s">
        <v>67</v>
      </c>
      <c r="B14" s="171" t="s">
        <v>68</v>
      </c>
      <c r="C14" s="172"/>
      <c r="D14" s="173" t="n">
        <f aca="false">SUM(D8:D13)</f>
        <v>1979.77725714286</v>
      </c>
      <c r="E14" s="100"/>
    </row>
    <row r="15" customFormat="false" ht="15" hidden="false" customHeight="false" outlineLevel="0" collapsed="false">
      <c r="A15" s="105"/>
      <c r="B15" s="106"/>
      <c r="C15" s="105"/>
      <c r="D15" s="107"/>
      <c r="E15" s="106"/>
    </row>
    <row r="16" customFormat="false" ht="15" hidden="false" customHeight="false" outlineLevel="0" collapsed="false">
      <c r="A16" s="22"/>
      <c r="B16" s="23" t="s">
        <v>69</v>
      </c>
      <c r="C16" s="24"/>
      <c r="D16" s="25"/>
      <c r="E16" s="26"/>
    </row>
    <row r="17" customFormat="false" ht="15" hidden="false" customHeight="false" outlineLevel="0" collapsed="false">
      <c r="A17" s="68"/>
      <c r="B17" s="69" t="s">
        <v>70</v>
      </c>
      <c r="C17" s="70" t="s">
        <v>31</v>
      </c>
      <c r="D17" s="71" t="s">
        <v>32</v>
      </c>
      <c r="E17" s="69" t="s">
        <v>33</v>
      </c>
    </row>
    <row r="18" customFormat="false" ht="15" hidden="false" customHeight="false" outlineLevel="0" collapsed="false">
      <c r="A18" s="64" t="s">
        <v>34</v>
      </c>
      <c r="B18" s="65" t="s">
        <v>71</v>
      </c>
      <c r="C18" s="66"/>
      <c r="D18" s="67" t="n">
        <v>0</v>
      </c>
      <c r="E18" s="65" t="s">
        <v>72</v>
      </c>
    </row>
    <row r="19" customFormat="false" ht="15" hidden="false" customHeight="false" outlineLevel="0" collapsed="false">
      <c r="A19" s="64" t="s">
        <v>37</v>
      </c>
      <c r="B19" s="65" t="s">
        <v>73</v>
      </c>
      <c r="C19" s="66" t="n">
        <v>0</v>
      </c>
      <c r="D19" s="67" t="n">
        <f aca="false">(21.63*80%)*16</f>
        <v>276.864</v>
      </c>
      <c r="E19" s="65" t="s">
        <v>178</v>
      </c>
    </row>
    <row r="20" customFormat="false" ht="15" hidden="false" customHeight="false" outlineLevel="0" collapsed="false">
      <c r="A20" s="64" t="s">
        <v>44</v>
      </c>
      <c r="B20" s="65" t="s">
        <v>75</v>
      </c>
      <c r="C20" s="66" t="n">
        <v>0</v>
      </c>
      <c r="D20" s="67" t="n">
        <v>35.62</v>
      </c>
      <c r="E20" s="65" t="s">
        <v>76</v>
      </c>
    </row>
    <row r="21" customFormat="false" ht="15.75" hidden="false" customHeight="false" outlineLevel="0" collapsed="false">
      <c r="A21" s="64" t="s">
        <v>77</v>
      </c>
      <c r="B21" s="65" t="s">
        <v>78</v>
      </c>
      <c r="C21" s="66"/>
      <c r="D21" s="67" t="n">
        <f aca="false">'PORTEIRO '!D20</f>
        <v>5</v>
      </c>
      <c r="E21" s="65" t="s">
        <v>79</v>
      </c>
    </row>
    <row r="22" customFormat="false" ht="15" hidden="false" customHeight="false" outlineLevel="0" collapsed="false">
      <c r="A22" s="174" t="s">
        <v>90</v>
      </c>
      <c r="B22" s="65" t="s">
        <v>179</v>
      </c>
      <c r="C22" s="167"/>
      <c r="D22" s="67" t="n">
        <f aca="false">(D8/210*16)*1.5</f>
        <v>173.817142857143</v>
      </c>
      <c r="E22" s="65" t="s">
        <v>180</v>
      </c>
      <c r="I22" s="77"/>
    </row>
    <row r="23" customFormat="false" ht="15" hidden="false" customHeight="false" outlineLevel="0" collapsed="false">
      <c r="A23" s="111"/>
      <c r="B23" s="69" t="s">
        <v>80</v>
      </c>
      <c r="C23" s="112" t="n">
        <f aca="false">SUM(C18:C21)</f>
        <v>0</v>
      </c>
      <c r="D23" s="71" t="n">
        <f aca="false">SUM(D18:D22)</f>
        <v>491.301142857143</v>
      </c>
      <c r="E23" s="65"/>
    </row>
    <row r="24" customFormat="false" ht="15" hidden="false" customHeight="false" outlineLevel="0" collapsed="false">
      <c r="A24" s="105"/>
      <c r="B24" s="106"/>
      <c r="C24" s="105"/>
      <c r="D24" s="107"/>
      <c r="E24" s="106"/>
    </row>
    <row r="25" customFormat="false" ht="15" hidden="false" customHeight="false" outlineLevel="0" collapsed="false">
      <c r="A25" s="22"/>
      <c r="B25" s="23" t="s">
        <v>81</v>
      </c>
      <c r="C25" s="24"/>
      <c r="D25" s="25"/>
      <c r="E25" s="26"/>
    </row>
    <row r="26" customFormat="false" ht="15" hidden="false" customHeight="false" outlineLevel="0" collapsed="false">
      <c r="A26" s="68"/>
      <c r="B26" s="69" t="s">
        <v>82</v>
      </c>
      <c r="C26" s="70" t="s">
        <v>31</v>
      </c>
      <c r="D26" s="71" t="s">
        <v>32</v>
      </c>
      <c r="E26" s="69" t="s">
        <v>33</v>
      </c>
    </row>
    <row r="27" customFormat="false" ht="15" hidden="false" customHeight="false" outlineLevel="0" collapsed="false">
      <c r="A27" s="64" t="s">
        <v>34</v>
      </c>
      <c r="B27" s="65" t="s">
        <v>83</v>
      </c>
      <c r="C27" s="66" t="n">
        <v>0.2</v>
      </c>
      <c r="D27" s="67" t="n">
        <f aca="false">D14*C27</f>
        <v>395.955451428571</v>
      </c>
      <c r="E27" s="65" t="s">
        <v>84</v>
      </c>
    </row>
    <row r="28" customFormat="false" ht="15" hidden="false" customHeight="false" outlineLevel="0" collapsed="false">
      <c r="A28" s="64" t="s">
        <v>37</v>
      </c>
      <c r="B28" s="65" t="s">
        <v>85</v>
      </c>
      <c r="C28" s="66" t="n">
        <v>0.08</v>
      </c>
      <c r="D28" s="67" t="n">
        <f aca="false">D$14*C28</f>
        <v>158.382180571429</v>
      </c>
      <c r="E28" s="65" t="s">
        <v>74</v>
      </c>
    </row>
    <row r="29" customFormat="false" ht="15" hidden="false" customHeight="false" outlineLevel="0" collapsed="false">
      <c r="A29" s="64" t="s">
        <v>44</v>
      </c>
      <c r="B29" s="65" t="s">
        <v>86</v>
      </c>
      <c r="C29" s="66" t="n">
        <v>0.025</v>
      </c>
      <c r="D29" s="67" t="n">
        <f aca="false">D$14*C29</f>
        <v>49.4944314285714</v>
      </c>
      <c r="E29" s="65" t="s">
        <v>87</v>
      </c>
    </row>
    <row r="30" customFormat="false" ht="15" hidden="false" customHeight="false" outlineLevel="0" collapsed="false">
      <c r="A30" s="64" t="s">
        <v>77</v>
      </c>
      <c r="B30" s="65" t="s">
        <v>88</v>
      </c>
      <c r="C30" s="66" t="n">
        <v>0.01</v>
      </c>
      <c r="D30" s="67" t="n">
        <f aca="false">D$14*C30</f>
        <v>19.7977725714286</v>
      </c>
      <c r="E30" s="65" t="s">
        <v>89</v>
      </c>
    </row>
    <row r="31" customFormat="false" ht="15" hidden="false" customHeight="false" outlineLevel="0" collapsed="false">
      <c r="A31" s="64" t="s">
        <v>90</v>
      </c>
      <c r="B31" s="65" t="s">
        <v>91</v>
      </c>
      <c r="C31" s="66" t="n">
        <v>0.025</v>
      </c>
      <c r="D31" s="67" t="n">
        <f aca="false">D$14*C31</f>
        <v>49.4944314285714</v>
      </c>
      <c r="E31" s="65" t="s">
        <v>92</v>
      </c>
    </row>
    <row r="32" customFormat="false" ht="15" hidden="false" customHeight="false" outlineLevel="0" collapsed="false">
      <c r="A32" s="64" t="s">
        <v>93</v>
      </c>
      <c r="B32" s="65" t="s">
        <v>94</v>
      </c>
      <c r="C32" s="66" t="n">
        <v>0.002</v>
      </c>
      <c r="D32" s="67" t="n">
        <f aca="false">D$14*C32</f>
        <v>3.95955451428571</v>
      </c>
      <c r="E32" s="65" t="s">
        <v>95</v>
      </c>
    </row>
    <row r="33" customFormat="false" ht="15" hidden="false" customHeight="false" outlineLevel="0" collapsed="false">
      <c r="A33" s="64" t="s">
        <v>96</v>
      </c>
      <c r="B33" s="65" t="s">
        <v>97</v>
      </c>
      <c r="C33" s="66" t="n">
        <v>0.006</v>
      </c>
      <c r="D33" s="67" t="n">
        <f aca="false">D$14*C33</f>
        <v>11.8786635428571</v>
      </c>
      <c r="E33" s="65" t="s">
        <v>98</v>
      </c>
    </row>
    <row r="34" customFormat="false" ht="15" hidden="false" customHeight="false" outlineLevel="0" collapsed="false">
      <c r="A34" s="64" t="s">
        <v>99</v>
      </c>
      <c r="B34" s="65" t="s">
        <v>168</v>
      </c>
      <c r="C34" s="66" t="n">
        <f aca="false">'PORTEIRO '!C32</f>
        <v>0.02</v>
      </c>
      <c r="D34" s="67" t="n">
        <f aca="false">D$14*C34</f>
        <v>39.5955451428571</v>
      </c>
      <c r="E34" s="65" t="s">
        <v>101</v>
      </c>
    </row>
    <row r="35" customFormat="false" ht="15" hidden="false" customHeight="false" outlineLevel="0" collapsed="false">
      <c r="A35" s="64"/>
      <c r="B35" s="69" t="s">
        <v>102</v>
      </c>
      <c r="C35" s="70" t="n">
        <f aca="false">SUM(C27:C34)</f>
        <v>0.368</v>
      </c>
      <c r="D35" s="71" t="n">
        <f aca="false">SUM(D27:D34)</f>
        <v>728.558030628572</v>
      </c>
      <c r="E35" s="65"/>
    </row>
    <row r="36" customFormat="false" ht="15" hidden="false" customHeight="false" outlineLevel="0" collapsed="false">
      <c r="A36" s="105"/>
      <c r="B36" s="106"/>
      <c r="C36" s="105"/>
      <c r="D36" s="107"/>
      <c r="E36" s="106"/>
    </row>
    <row r="37" customFormat="false" ht="15" hidden="false" customHeight="false" outlineLevel="0" collapsed="false">
      <c r="A37" s="22"/>
      <c r="B37" s="23" t="s">
        <v>103</v>
      </c>
      <c r="C37" s="24"/>
      <c r="D37" s="25"/>
      <c r="E37" s="26"/>
    </row>
    <row r="38" customFormat="false" ht="15" hidden="false" customHeight="false" outlineLevel="0" collapsed="false">
      <c r="A38" s="68"/>
      <c r="B38" s="69"/>
      <c r="C38" s="70" t="s">
        <v>31</v>
      </c>
      <c r="D38" s="71" t="s">
        <v>32</v>
      </c>
      <c r="E38" s="69" t="s">
        <v>33</v>
      </c>
    </row>
    <row r="39" customFormat="false" ht="15" hidden="false" customHeight="false" outlineLevel="0" collapsed="false">
      <c r="A39" s="64" t="s">
        <v>34</v>
      </c>
      <c r="B39" s="65" t="s">
        <v>104</v>
      </c>
      <c r="C39" s="66" t="n">
        <v>0.0833</v>
      </c>
      <c r="D39" s="67" t="n">
        <f aca="false">D$14*C39</f>
        <v>164.91544552</v>
      </c>
      <c r="E39" s="65" t="s">
        <v>105</v>
      </c>
    </row>
    <row r="40" customFormat="false" ht="15" hidden="false" customHeight="false" outlineLevel="0" collapsed="false">
      <c r="A40" s="64" t="s">
        <v>37</v>
      </c>
      <c r="B40" s="72" t="s">
        <v>106</v>
      </c>
      <c r="C40" s="113" t="n">
        <v>0.0833</v>
      </c>
      <c r="D40" s="67" t="n">
        <f aca="false">D$14*C40</f>
        <v>164.91544552</v>
      </c>
      <c r="E40" s="114" t="s">
        <v>107</v>
      </c>
    </row>
    <row r="41" customFormat="false" ht="15" hidden="false" customHeight="false" outlineLevel="0" collapsed="false">
      <c r="A41" s="64" t="s">
        <v>44</v>
      </c>
      <c r="B41" s="65" t="s">
        <v>108</v>
      </c>
      <c r="C41" s="66" t="n">
        <v>0.0278</v>
      </c>
      <c r="D41" s="67" t="n">
        <f aca="false">D$14*C41</f>
        <v>55.0378077485714</v>
      </c>
      <c r="E41" s="65" t="s">
        <v>109</v>
      </c>
    </row>
    <row r="42" customFormat="false" ht="15" hidden="false" customHeight="false" outlineLevel="0" collapsed="false">
      <c r="A42" s="38"/>
      <c r="B42" s="39" t="s">
        <v>110</v>
      </c>
      <c r="C42" s="115" t="n">
        <f aca="false">SUM(C39:C41)</f>
        <v>0.1944</v>
      </c>
      <c r="D42" s="41" t="n">
        <f aca="false">SUM(D39:D41)</f>
        <v>384.868698788571</v>
      </c>
      <c r="E42" s="87"/>
    </row>
    <row r="43" customFormat="false" ht="15" hidden="false" customHeight="false" outlineLevel="0" collapsed="false">
      <c r="A43" s="116"/>
      <c r="B43" s="87"/>
      <c r="C43" s="73"/>
      <c r="D43" s="89"/>
      <c r="E43" s="117" t="s">
        <v>111</v>
      </c>
    </row>
    <row r="44" customFormat="false" ht="15" hidden="false" customHeight="false" outlineLevel="0" collapsed="false">
      <c r="A44" s="118" t="s">
        <v>44</v>
      </c>
      <c r="B44" s="72" t="s">
        <v>112</v>
      </c>
      <c r="C44" s="113" t="n">
        <f aca="false">C42*C35</f>
        <v>0.0715392</v>
      </c>
      <c r="D44" s="94" t="n">
        <f aca="false">D$13*C44</f>
        <v>5.47128531236572</v>
      </c>
      <c r="E44" s="119" t="s">
        <v>113</v>
      </c>
    </row>
    <row r="45" customFormat="false" ht="15" hidden="false" customHeight="false" outlineLevel="0" collapsed="false">
      <c r="A45" s="111"/>
      <c r="B45" s="120" t="s">
        <v>114</v>
      </c>
      <c r="C45" s="129" t="n">
        <f aca="false">SUM(C42:C44)</f>
        <v>0.2659392</v>
      </c>
      <c r="D45" s="130" t="n">
        <f aca="false">SUM(D42:D44)</f>
        <v>390.339984100937</v>
      </c>
      <c r="E45" s="65"/>
    </row>
    <row r="46" customFormat="false" ht="15" hidden="false" customHeight="false" outlineLevel="0" collapsed="false">
      <c r="A46" s="44"/>
      <c r="B46" s="53"/>
      <c r="C46" s="46"/>
      <c r="D46" s="54"/>
      <c r="E46" s="53"/>
    </row>
    <row r="47" customFormat="false" ht="15" hidden="false" customHeight="false" outlineLevel="0" collapsed="false">
      <c r="A47" s="22"/>
      <c r="B47" s="23" t="s">
        <v>115</v>
      </c>
      <c r="C47" s="24"/>
      <c r="D47" s="25"/>
      <c r="E47" s="26"/>
    </row>
    <row r="48" customFormat="false" ht="15" hidden="false" customHeight="false" outlineLevel="0" collapsed="false">
      <c r="A48" s="38"/>
      <c r="B48" s="39"/>
      <c r="C48" s="115" t="s">
        <v>31</v>
      </c>
      <c r="D48" s="41" t="s">
        <v>32</v>
      </c>
      <c r="E48" s="39" t="s">
        <v>33</v>
      </c>
    </row>
    <row r="49" customFormat="false" ht="15" hidden="false" customHeight="false" outlineLevel="0" collapsed="false">
      <c r="A49" s="86" t="s">
        <v>34</v>
      </c>
      <c r="B49" s="87" t="s">
        <v>116</v>
      </c>
      <c r="C49" s="73" t="n">
        <v>0</v>
      </c>
      <c r="D49" s="89" t="n">
        <f aca="false">D$14*C49</f>
        <v>0</v>
      </c>
      <c r="E49" s="87" t="s">
        <v>117</v>
      </c>
    </row>
    <row r="50" customFormat="false" ht="15" hidden="false" customHeight="false" outlineLevel="0" collapsed="false">
      <c r="A50" s="90"/>
      <c r="B50" s="63"/>
      <c r="C50" s="40"/>
      <c r="D50" s="74"/>
      <c r="E50" s="63" t="s">
        <v>118</v>
      </c>
    </row>
    <row r="51" customFormat="false" ht="15" hidden="false" customHeight="false" outlineLevel="0" collapsed="false">
      <c r="A51" s="92"/>
      <c r="B51" s="72"/>
      <c r="C51" s="113"/>
      <c r="D51" s="94"/>
      <c r="E51" s="72" t="s">
        <v>119</v>
      </c>
    </row>
    <row r="52" customFormat="false" ht="15" hidden="false" customHeight="false" outlineLevel="0" collapsed="false">
      <c r="A52" s="122"/>
      <c r="B52" s="123" t="s">
        <v>110</v>
      </c>
      <c r="C52" s="124" t="n">
        <f aca="false">SUM(C49:C51)</f>
        <v>0</v>
      </c>
      <c r="D52" s="125" t="n">
        <f aca="false">SUM(D49:D51)</f>
        <v>0</v>
      </c>
      <c r="E52" s="63"/>
    </row>
    <row r="53" customFormat="false" ht="15" hidden="false" customHeight="false" outlineLevel="0" collapsed="false">
      <c r="A53" s="116"/>
      <c r="B53" s="126"/>
      <c r="C53" s="73"/>
      <c r="D53" s="89"/>
      <c r="E53" s="117" t="s">
        <v>111</v>
      </c>
    </row>
    <row r="54" customFormat="false" ht="15" hidden="false" customHeight="false" outlineLevel="0" collapsed="false">
      <c r="A54" s="118" t="s">
        <v>37</v>
      </c>
      <c r="B54" s="127" t="s">
        <v>112</v>
      </c>
      <c r="C54" s="113" t="n">
        <f aca="false">C52*C35</f>
        <v>0</v>
      </c>
      <c r="D54" s="94" t="n">
        <f aca="false">D$14*C54</f>
        <v>0</v>
      </c>
      <c r="E54" s="119"/>
    </row>
    <row r="55" customFormat="false" ht="15" hidden="false" customHeight="false" outlineLevel="0" collapsed="false">
      <c r="A55" s="128"/>
      <c r="B55" s="120" t="s">
        <v>121</v>
      </c>
      <c r="C55" s="129" t="n">
        <f aca="false">SUM(C52:C54)</f>
        <v>0</v>
      </c>
      <c r="D55" s="130" t="n">
        <f aca="false">SUM(D52:D54)</f>
        <v>0</v>
      </c>
      <c r="E55" s="65"/>
    </row>
    <row r="56" customFormat="false" ht="15" hidden="false" customHeight="false" outlineLevel="0" collapsed="false">
      <c r="A56" s="105"/>
      <c r="B56" s="106"/>
      <c r="C56" s="105"/>
      <c r="D56" s="107"/>
      <c r="E56" s="106"/>
    </row>
    <row r="57" customFormat="false" ht="15" hidden="false" customHeight="false" outlineLevel="0" collapsed="false">
      <c r="A57" s="22"/>
      <c r="B57" s="23" t="s">
        <v>122</v>
      </c>
      <c r="C57" s="24"/>
      <c r="D57" s="25"/>
      <c r="E57" s="26"/>
    </row>
    <row r="58" customFormat="false" ht="15.75" hidden="false" customHeight="false" outlineLevel="0" collapsed="false">
      <c r="A58" s="22"/>
      <c r="B58" s="39"/>
      <c r="C58" s="131" t="s">
        <v>31</v>
      </c>
      <c r="D58" s="58" t="s">
        <v>32</v>
      </c>
      <c r="E58" s="28" t="s">
        <v>33</v>
      </c>
    </row>
    <row r="59" customFormat="false" ht="15" hidden="false" customHeight="false" outlineLevel="0" collapsed="false">
      <c r="A59" s="116"/>
      <c r="B59" s="87"/>
      <c r="C59" s="86"/>
      <c r="D59" s="132"/>
      <c r="E59" s="133" t="s">
        <v>123</v>
      </c>
    </row>
    <row r="60" customFormat="false" ht="15" hidden="false" customHeight="false" outlineLevel="0" collapsed="false">
      <c r="A60" s="134" t="s">
        <v>34</v>
      </c>
      <c r="B60" s="63" t="s">
        <v>124</v>
      </c>
      <c r="C60" s="40" t="n">
        <f aca="false">5%*8.33%</f>
        <v>0.004165</v>
      </c>
      <c r="D60" s="135" t="n">
        <f aca="false">D$14*C60</f>
        <v>8.245772276</v>
      </c>
      <c r="E60" s="133" t="s">
        <v>125</v>
      </c>
    </row>
    <row r="61" customFormat="false" ht="15" hidden="false" customHeight="false" outlineLevel="0" collapsed="false">
      <c r="A61" s="118"/>
      <c r="B61" s="72"/>
      <c r="C61" s="113"/>
      <c r="D61" s="136"/>
      <c r="E61" s="119" t="s">
        <v>126</v>
      </c>
    </row>
    <row r="62" customFormat="false" ht="15" hidden="false" customHeight="false" outlineLevel="0" collapsed="false">
      <c r="A62" s="90"/>
      <c r="B62" s="63"/>
      <c r="C62" s="40"/>
      <c r="D62" s="74"/>
      <c r="E62" s="117" t="s">
        <v>127</v>
      </c>
    </row>
    <row r="63" customFormat="false" ht="15" hidden="false" customHeight="false" outlineLevel="0" collapsed="false">
      <c r="A63" s="92" t="s">
        <v>37</v>
      </c>
      <c r="B63" s="72" t="s">
        <v>128</v>
      </c>
      <c r="C63" s="113" t="n">
        <f aca="false">C60*8%</f>
        <v>0.0003332</v>
      </c>
      <c r="D63" s="94" t="n">
        <f aca="false">D$14*C63</f>
        <v>0.65966178208</v>
      </c>
      <c r="E63" s="119" t="s">
        <v>129</v>
      </c>
    </row>
    <row r="64" customFormat="false" ht="15" hidden="false" customHeight="false" outlineLevel="0" collapsed="false">
      <c r="A64" s="86"/>
      <c r="B64" s="87" t="s">
        <v>130</v>
      </c>
      <c r="C64" s="73"/>
      <c r="D64" s="89"/>
      <c r="E64" s="87" t="s">
        <v>131</v>
      </c>
    </row>
    <row r="65" customFormat="false" ht="15" hidden="false" customHeight="false" outlineLevel="0" collapsed="false">
      <c r="A65" s="92" t="s">
        <v>44</v>
      </c>
      <c r="B65" s="72" t="s">
        <v>132</v>
      </c>
      <c r="C65" s="113" t="n">
        <v>0.02</v>
      </c>
      <c r="D65" s="94" t="n">
        <f aca="false">D$14*C65</f>
        <v>39.5955451428571</v>
      </c>
      <c r="E65" s="72"/>
    </row>
    <row r="66" customFormat="false" ht="15" hidden="false" customHeight="false" outlineLevel="0" collapsed="false">
      <c r="A66" s="86"/>
      <c r="B66" s="87"/>
      <c r="C66" s="137"/>
      <c r="D66" s="89"/>
      <c r="E66" s="117" t="s">
        <v>133</v>
      </c>
    </row>
    <row r="67" customFormat="false" ht="15" hidden="false" customHeight="false" outlineLevel="0" collapsed="false">
      <c r="A67" s="90" t="s">
        <v>77</v>
      </c>
      <c r="B67" s="63" t="s">
        <v>134</v>
      </c>
      <c r="C67" s="138" t="n">
        <f aca="false">(7/30)/12</f>
        <v>0.0194444444444444</v>
      </c>
      <c r="D67" s="74" t="n">
        <f aca="false">D$14*C67</f>
        <v>38.4956688888889</v>
      </c>
      <c r="E67" s="133" t="s">
        <v>135</v>
      </c>
    </row>
    <row r="68" customFormat="false" ht="15" hidden="false" customHeight="false" outlineLevel="0" collapsed="false">
      <c r="A68" s="92"/>
      <c r="B68" s="63"/>
      <c r="C68" s="139"/>
      <c r="D68" s="94"/>
      <c r="E68" s="133" t="s">
        <v>136</v>
      </c>
    </row>
    <row r="69" customFormat="false" ht="15" hidden="false" customHeight="false" outlineLevel="0" collapsed="false">
      <c r="A69" s="134" t="s">
        <v>90</v>
      </c>
      <c r="B69" s="87" t="s">
        <v>112</v>
      </c>
      <c r="C69" s="140" t="n">
        <f aca="false">C67*C35</f>
        <v>0.00715555555555556</v>
      </c>
      <c r="D69" s="74" t="n">
        <f aca="false">D$14*C69</f>
        <v>14.1664061511111</v>
      </c>
      <c r="E69" s="87" t="s">
        <v>137</v>
      </c>
    </row>
    <row r="70" customFormat="false" ht="15" hidden="false" customHeight="false" outlineLevel="0" collapsed="false">
      <c r="A70" s="134"/>
      <c r="B70" s="72"/>
      <c r="C70" s="140"/>
      <c r="D70" s="141"/>
      <c r="E70" s="72" t="s">
        <v>138</v>
      </c>
    </row>
    <row r="71" customFormat="false" ht="15" hidden="false" customHeight="false" outlineLevel="0" collapsed="false">
      <c r="A71" s="86"/>
      <c r="B71" s="87" t="s">
        <v>130</v>
      </c>
      <c r="C71" s="73"/>
      <c r="D71" s="89"/>
      <c r="E71" s="63" t="s">
        <v>131</v>
      </c>
    </row>
    <row r="72" customFormat="false" ht="15" hidden="false" customHeight="false" outlineLevel="0" collapsed="false">
      <c r="A72" s="92" t="s">
        <v>93</v>
      </c>
      <c r="B72" s="72" t="s">
        <v>139</v>
      </c>
      <c r="C72" s="113" t="n">
        <v>0.02</v>
      </c>
      <c r="D72" s="94" t="n">
        <f aca="false">D$14*C72</f>
        <v>39.5955451428571</v>
      </c>
      <c r="E72" s="72"/>
    </row>
    <row r="73" customFormat="false" ht="15" hidden="false" customHeight="false" outlineLevel="0" collapsed="false">
      <c r="A73" s="68"/>
      <c r="B73" s="69" t="s">
        <v>140</v>
      </c>
      <c r="C73" s="70" t="n">
        <f aca="false">SUM(C60:C72)</f>
        <v>0.0710982</v>
      </c>
      <c r="D73" s="71" t="n">
        <f aca="false">SUM(D60:D72)</f>
        <v>140.758599383794</v>
      </c>
      <c r="E73" s="65"/>
    </row>
    <row r="74" customFormat="false" ht="15" hidden="false" customHeight="false" outlineLevel="0" collapsed="false">
      <c r="A74" s="44"/>
      <c r="B74" s="53"/>
      <c r="C74" s="46"/>
      <c r="D74" s="54"/>
      <c r="E74" s="53"/>
    </row>
    <row r="75" customFormat="false" ht="15" hidden="false" customHeight="false" outlineLevel="0" collapsed="false">
      <c r="A75" s="22"/>
      <c r="B75" s="23" t="s">
        <v>141</v>
      </c>
      <c r="C75" s="24"/>
      <c r="D75" s="25"/>
      <c r="E75" s="26"/>
    </row>
    <row r="76" customFormat="false" ht="15" hidden="false" customHeight="false" outlineLevel="0" collapsed="false">
      <c r="A76" s="142"/>
      <c r="B76" s="31"/>
      <c r="C76" s="143" t="s">
        <v>31</v>
      </c>
      <c r="D76" s="58" t="s">
        <v>32</v>
      </c>
      <c r="E76" s="31" t="s">
        <v>33</v>
      </c>
    </row>
    <row r="77" customFormat="false" ht="15" hidden="false" customHeight="false" outlineLevel="0" collapsed="false">
      <c r="A77" s="90"/>
      <c r="B77" s="63"/>
      <c r="C77" s="40"/>
      <c r="D77" s="74"/>
      <c r="E77" s="117" t="s">
        <v>127</v>
      </c>
    </row>
    <row r="78" customFormat="false" ht="15" hidden="false" customHeight="false" outlineLevel="0" collapsed="false">
      <c r="A78" s="90" t="s">
        <v>34</v>
      </c>
      <c r="B78" s="63" t="s">
        <v>142</v>
      </c>
      <c r="C78" s="40" t="n">
        <f aca="false">(5/30)/12</f>
        <v>0.0138888888888889</v>
      </c>
      <c r="D78" s="74" t="n">
        <f aca="false">D$14*C78</f>
        <v>27.4969063492063</v>
      </c>
      <c r="E78" s="133" t="s">
        <v>143</v>
      </c>
    </row>
    <row r="79" customFormat="false" ht="15" hidden="false" customHeight="false" outlineLevel="0" collapsed="false">
      <c r="A79" s="116"/>
      <c r="B79" s="87"/>
      <c r="C79" s="144"/>
      <c r="D79" s="89"/>
      <c r="E79" s="87" t="s">
        <v>144</v>
      </c>
    </row>
    <row r="80" customFormat="false" ht="15" hidden="false" customHeight="false" outlineLevel="0" collapsed="false">
      <c r="A80" s="90" t="s">
        <v>34</v>
      </c>
      <c r="B80" s="63" t="s">
        <v>145</v>
      </c>
      <c r="C80" s="140" t="n">
        <v>0.00021</v>
      </c>
      <c r="D80" s="74" t="n">
        <f aca="false">D$14*C80</f>
        <v>0.415753224</v>
      </c>
      <c r="E80" s="63" t="s">
        <v>146</v>
      </c>
    </row>
    <row r="81" customFormat="false" ht="15" hidden="false" customHeight="false" outlineLevel="0" collapsed="false">
      <c r="A81" s="116"/>
      <c r="B81" s="72"/>
      <c r="C81" s="145"/>
      <c r="D81" s="94"/>
      <c r="E81" s="72" t="s">
        <v>147</v>
      </c>
    </row>
    <row r="82" customFormat="false" ht="15" hidden="false" customHeight="false" outlineLevel="0" collapsed="false">
      <c r="A82" s="134" t="s">
        <v>37</v>
      </c>
      <c r="B82" s="63"/>
      <c r="C82" s="138"/>
      <c r="D82" s="74"/>
      <c r="E82" s="106" t="s">
        <v>148</v>
      </c>
    </row>
    <row r="83" customFormat="false" ht="15" hidden="false" customHeight="false" outlineLevel="0" collapsed="false">
      <c r="A83" s="118"/>
      <c r="B83" s="63" t="s">
        <v>149</v>
      </c>
      <c r="C83" s="138" t="n">
        <f aca="false">(3/30)/12</f>
        <v>0.00833333333333333</v>
      </c>
      <c r="D83" s="74" t="n">
        <f aca="false">D$14*C83</f>
        <v>16.4981438095238</v>
      </c>
      <c r="E83" s="133" t="s">
        <v>150</v>
      </c>
    </row>
    <row r="84" customFormat="false" ht="15" hidden="false" customHeight="false" outlineLevel="0" collapsed="false">
      <c r="A84" s="90"/>
      <c r="B84" s="63"/>
      <c r="C84" s="139"/>
      <c r="D84" s="94"/>
      <c r="E84" s="133" t="s">
        <v>151</v>
      </c>
    </row>
    <row r="85" customFormat="false" ht="15" hidden="false" customHeight="false" outlineLevel="0" collapsed="false">
      <c r="A85" s="90" t="s">
        <v>44</v>
      </c>
      <c r="B85" s="87" t="s">
        <v>152</v>
      </c>
      <c r="C85" s="140" t="n">
        <f aca="false">(15/30)/12*0.1</f>
        <v>0.00416666666666667</v>
      </c>
      <c r="D85" s="74" t="n">
        <f aca="false">D$14*C85</f>
        <v>8.24907190476191</v>
      </c>
      <c r="E85" s="87" t="s">
        <v>153</v>
      </c>
    </row>
    <row r="86" customFormat="false" ht="15" hidden="false" customHeight="false" outlineLevel="0" collapsed="false">
      <c r="A86" s="92"/>
      <c r="B86" s="72"/>
      <c r="C86" s="140"/>
      <c r="D86" s="141"/>
      <c r="E86" s="72" t="s">
        <v>154</v>
      </c>
    </row>
    <row r="87" customFormat="false" ht="15" hidden="false" customHeight="false" outlineLevel="0" collapsed="false">
      <c r="A87" s="134" t="s">
        <v>77</v>
      </c>
      <c r="B87" s="69" t="s">
        <v>50</v>
      </c>
      <c r="C87" s="70" t="n">
        <f aca="false">SUM(C77:C86)</f>
        <v>0.0265988888888889</v>
      </c>
      <c r="D87" s="71" t="n">
        <f aca="false">SUM(D77:D86)</f>
        <v>52.6598752874921</v>
      </c>
      <c r="E87" s="65"/>
    </row>
    <row r="88" customFormat="false" ht="15" hidden="false" customHeight="false" outlineLevel="0" collapsed="false">
      <c r="A88" s="134"/>
      <c r="B88" s="65" t="s">
        <v>155</v>
      </c>
      <c r="C88" s="73" t="n">
        <f aca="false">C87*C35</f>
        <v>0.00978839111111111</v>
      </c>
      <c r="D88" s="74" t="n">
        <f aca="false">D$14*C88</f>
        <v>19.3788341057971</v>
      </c>
      <c r="E88" s="87" t="s">
        <v>156</v>
      </c>
    </row>
    <row r="89" customFormat="false" ht="15" hidden="false" customHeight="false" outlineLevel="0" collapsed="false">
      <c r="A89" s="68"/>
      <c r="B89" s="147" t="s">
        <v>157</v>
      </c>
      <c r="C89" s="146"/>
      <c r="D89" s="148" t="n">
        <f aca="false">SUM(D87:D88)</f>
        <v>72.0387093932892</v>
      </c>
      <c r="E89" s="72" t="s">
        <v>169</v>
      </c>
    </row>
    <row r="90" customFormat="false" ht="15" hidden="false" customHeight="false" outlineLevel="0" collapsed="false">
      <c r="A90" s="64" t="s">
        <v>90</v>
      </c>
      <c r="B90" s="45"/>
      <c r="C90" s="44"/>
      <c r="D90" s="47"/>
      <c r="E90" s="53"/>
    </row>
    <row r="91" customFormat="false" ht="15" hidden="false" customHeight="false" outlineLevel="0" collapsed="false">
      <c r="A91" s="64"/>
      <c r="B91" s="69" t="s">
        <v>159</v>
      </c>
      <c r="C91" s="70"/>
      <c r="D91" s="71" t="n">
        <f aca="false">D89+D73+D55+D45+D35+D23+D14</f>
        <v>3802.77372350659</v>
      </c>
      <c r="E91" s="65"/>
    </row>
    <row r="92" customFormat="false" ht="15" hidden="false" customHeight="false" outlineLevel="0" collapsed="false">
      <c r="A92" s="44"/>
      <c r="B92" s="45"/>
      <c r="C92" s="149"/>
      <c r="D92" s="47"/>
      <c r="E92" s="53"/>
    </row>
    <row r="93" customFormat="false" ht="15.75" hidden="false" customHeight="false" outlineLevel="0" collapsed="false">
      <c r="A93" s="44"/>
      <c r="B93" s="69" t="s">
        <v>160</v>
      </c>
      <c r="C93" s="70"/>
      <c r="D93" s="150" t="s">
        <v>161</v>
      </c>
      <c r="E93" s="151" t="n">
        <f aca="false">D91*D93</f>
        <v>7605.54744701319</v>
      </c>
    </row>
    <row r="94" customFormat="false" ht="15" hidden="false" customHeight="false" outlineLevel="0" collapsed="false">
      <c r="A94" s="105"/>
      <c r="B94" s="106"/>
      <c r="C94" s="105"/>
      <c r="D94" s="107"/>
      <c r="E94" s="106"/>
    </row>
    <row r="95" customFormat="false" ht="15" hidden="false" customHeight="false" outlineLevel="0" collapsed="false">
      <c r="A95" s="22"/>
      <c r="B95" s="23" t="s">
        <v>30</v>
      </c>
      <c r="C95" s="24"/>
      <c r="D95" s="25"/>
      <c r="E95" s="26"/>
    </row>
    <row r="96" customFormat="false" ht="15" hidden="false" customHeight="false" outlineLevel="0" collapsed="false">
      <c r="A96" s="27"/>
      <c r="B96" s="28"/>
      <c r="C96" s="29" t="s">
        <v>31</v>
      </c>
      <c r="D96" s="30" t="s">
        <v>32</v>
      </c>
      <c r="E96" s="31" t="s">
        <v>33</v>
      </c>
    </row>
    <row r="97" customFormat="false" ht="15" hidden="false" customHeight="false" outlineLevel="0" collapsed="false">
      <c r="A97" s="159" t="s">
        <v>34</v>
      </c>
      <c r="B97" s="160" t="s">
        <v>35</v>
      </c>
      <c r="C97" s="161" t="n">
        <v>0</v>
      </c>
      <c r="D97" s="162" t="n">
        <f aca="false">E93*C97</f>
        <v>0</v>
      </c>
      <c r="E97" s="163" t="s">
        <v>36</v>
      </c>
    </row>
    <row r="98" customFormat="false" ht="15" hidden="false" customHeight="false" outlineLevel="0" collapsed="false">
      <c r="A98" s="164" t="s">
        <v>37</v>
      </c>
      <c r="B98" s="160" t="s">
        <v>38</v>
      </c>
      <c r="C98" s="161" t="n">
        <v>0</v>
      </c>
      <c r="D98" s="165" t="n">
        <f aca="false">(E93+D97)*C98</f>
        <v>0</v>
      </c>
      <c r="E98" s="163" t="s">
        <v>39</v>
      </c>
    </row>
    <row r="99" customFormat="false" ht="15" hidden="false" customHeight="false" outlineLevel="0" collapsed="false">
      <c r="A99" s="86"/>
      <c r="B99" s="39" t="s">
        <v>40</v>
      </c>
      <c r="C99" s="40"/>
      <c r="D99" s="41" t="n">
        <f aca="false">SUM(D97:D98)</f>
        <v>0</v>
      </c>
      <c r="E99" s="42"/>
    </row>
    <row r="100" customFormat="false" ht="13.8" hidden="false" customHeight="false" outlineLevel="0" collapsed="false">
      <c r="A100" s="111" t="s">
        <v>162</v>
      </c>
      <c r="B100" s="152" t="s">
        <v>163</v>
      </c>
      <c r="C100" s="153"/>
      <c r="D100" s="154"/>
      <c r="E100" s="155"/>
    </row>
    <row r="101" customFormat="false" ht="15" hidden="false" customHeight="false" outlineLevel="0" collapsed="false">
      <c r="A101" s="44"/>
      <c r="B101" s="45"/>
      <c r="C101" s="46"/>
      <c r="D101" s="47"/>
      <c r="E101" s="48"/>
    </row>
    <row r="102" customFormat="false" ht="15" hidden="false" customHeight="false" outlineLevel="0" collapsed="false">
      <c r="A102" s="49"/>
      <c r="B102" s="50" t="s">
        <v>42</v>
      </c>
      <c r="C102" s="51"/>
      <c r="D102" s="30" t="n">
        <f aca="false">(E93+D99)/(1-6.65%)</f>
        <v>8147.34595287968</v>
      </c>
      <c r="E102" s="52"/>
    </row>
    <row r="103" customFormat="false" ht="15" hidden="false" customHeight="false" outlineLevel="0" collapsed="false">
      <c r="A103" s="44"/>
      <c r="B103" s="53"/>
      <c r="C103" s="46"/>
      <c r="D103" s="54"/>
      <c r="E103" s="48"/>
    </row>
    <row r="104" customFormat="false" ht="15" hidden="false" customHeight="false" outlineLevel="0" collapsed="false">
      <c r="A104" s="22"/>
      <c r="B104" s="23" t="s">
        <v>43</v>
      </c>
      <c r="C104" s="55"/>
      <c r="D104" s="56"/>
      <c r="E104" s="57"/>
    </row>
    <row r="105" customFormat="false" ht="15" hidden="false" customHeight="false" outlineLevel="0" collapsed="false">
      <c r="A105" s="27"/>
      <c r="B105" s="28"/>
      <c r="C105" s="29" t="s">
        <v>31</v>
      </c>
      <c r="D105" s="58" t="s">
        <v>32</v>
      </c>
      <c r="E105" s="31" t="s">
        <v>33</v>
      </c>
    </row>
    <row r="106" customFormat="false" ht="15" hidden="false" customHeight="false" outlineLevel="0" collapsed="false">
      <c r="A106" s="92" t="s">
        <v>44</v>
      </c>
      <c r="B106" s="72" t="s">
        <v>45</v>
      </c>
      <c r="C106" s="113"/>
      <c r="D106" s="67"/>
      <c r="E106" s="60" t="s">
        <v>46</v>
      </c>
    </row>
    <row r="107" customFormat="false" ht="15" hidden="false" customHeight="false" outlineLevel="0" collapsed="false">
      <c r="A107" s="64"/>
      <c r="B107" s="61" t="s">
        <v>47</v>
      </c>
      <c r="C107" s="62" t="n">
        <v>0.0065</v>
      </c>
      <c r="D107" s="59" t="n">
        <f aca="false">$D$102*C107</f>
        <v>52.957748693718</v>
      </c>
      <c r="E107" s="63"/>
    </row>
    <row r="108" customFormat="false" ht="15" hidden="false" customHeight="false" outlineLevel="0" collapsed="false">
      <c r="A108" s="64"/>
      <c r="B108" s="61" t="s">
        <v>48</v>
      </c>
      <c r="C108" s="62" t="n">
        <v>0.03</v>
      </c>
      <c r="D108" s="59" t="n">
        <f aca="false">$D$102*C108</f>
        <v>244.42037858639</v>
      </c>
      <c r="E108" s="63"/>
    </row>
    <row r="109" customFormat="false" ht="15" hidden="false" customHeight="false" outlineLevel="0" collapsed="false">
      <c r="A109" s="64"/>
      <c r="B109" s="61" t="s">
        <v>49</v>
      </c>
      <c r="C109" s="62" t="n">
        <v>0.03</v>
      </c>
      <c r="D109" s="59" t="n">
        <f aca="false">$D$102*C109</f>
        <v>244.42037858639</v>
      </c>
      <c r="E109" s="63"/>
    </row>
    <row r="110" customFormat="false" ht="15" hidden="false" customHeight="false" outlineLevel="0" collapsed="false">
      <c r="A110" s="64"/>
      <c r="B110" s="61"/>
      <c r="C110" s="62" t="n">
        <v>0</v>
      </c>
      <c r="D110" s="59" t="n">
        <f aca="false">D102*C110</f>
        <v>0</v>
      </c>
      <c r="E110" s="63"/>
    </row>
    <row r="111" customFormat="false" ht="15" hidden="false" customHeight="false" outlineLevel="0" collapsed="false">
      <c r="A111" s="68"/>
      <c r="B111" s="69" t="s">
        <v>50</v>
      </c>
      <c r="C111" s="70" t="n">
        <f aca="false">SUM(C107:C110)</f>
        <v>0.0665</v>
      </c>
      <c r="D111" s="71" t="n">
        <f aca="false">SUM(D107:D110)</f>
        <v>541.798505866499</v>
      </c>
      <c r="E111" s="72"/>
    </row>
    <row r="112" customFormat="false" ht="15" hidden="false" customHeight="false" outlineLevel="0" collapsed="false">
      <c r="A112" s="64"/>
      <c r="B112" s="65"/>
      <c r="C112" s="73"/>
      <c r="D112" s="74"/>
      <c r="E112" s="65"/>
    </row>
    <row r="113" customFormat="false" ht="15" hidden="false" customHeight="false" outlineLevel="0" collapsed="false">
      <c r="A113" s="64"/>
      <c r="B113" s="69" t="s">
        <v>51</v>
      </c>
      <c r="C113" s="64"/>
      <c r="D113" s="71" t="n">
        <f aca="false">D111+D102</f>
        <v>8689.14445874618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customFormat="false" ht="15" hidden="false" customHeight="false" outlineLevel="0" collapsed="false">
      <c r="A116" s="64"/>
      <c r="B116" s="69" t="s">
        <v>52</v>
      </c>
      <c r="C116" s="64" t="n">
        <v>12</v>
      </c>
      <c r="D116" s="71" t="n">
        <f aca="false">D113*C116</f>
        <v>104269.733504954</v>
      </c>
      <c r="E116" s="65"/>
    </row>
    <row r="117" customFormat="false" ht="15" hidden="false" customHeight="false" outlineLevel="0" collapsed="false">
      <c r="A117" s="64"/>
      <c r="B117" s="69"/>
      <c r="C117" s="64"/>
      <c r="D117" s="71"/>
      <c r="E117" s="65"/>
    </row>
    <row r="118" customFormat="false" ht="15" hidden="false" customHeight="false" outlineLevel="0" collapsed="false">
      <c r="A118" s="64"/>
      <c r="B118" s="69"/>
      <c r="C118" s="64"/>
      <c r="D118" s="71"/>
      <c r="E118" s="65"/>
    </row>
    <row r="119" customFormat="false" ht="15" hidden="false" customHeight="false" outlineLevel="0" collapsed="false">
      <c r="A119" s="76"/>
      <c r="C119" s="76"/>
      <c r="D119" s="76"/>
    </row>
    <row r="120" customFormat="false" ht="13.8" hidden="false" customHeight="false" outlineLevel="0" collapsed="false">
      <c r="A120" s="76"/>
      <c r="C120" s="76"/>
      <c r="D120" s="175"/>
    </row>
    <row r="121" customFormat="false" ht="15" hidden="false" customHeight="false" outlineLevel="0" collapsed="false">
      <c r="A121" s="76"/>
      <c r="C121" s="76"/>
      <c r="D121" s="76"/>
    </row>
    <row r="122" customFormat="false" ht="15" hidden="false" customHeight="false" outlineLevel="0" collapsed="false">
      <c r="A122" s="76"/>
      <c r="C122" s="76"/>
      <c r="D122" s="76"/>
    </row>
    <row r="123" customFormat="false" ht="15" hidden="false" customHeight="false" outlineLevel="0" collapsed="false">
      <c r="A123" s="76"/>
      <c r="C123" s="76"/>
      <c r="D123" s="76"/>
    </row>
    <row r="124" customFormat="false" ht="15" hidden="false" customHeight="false" outlineLevel="0" collapsed="false">
      <c r="A124" s="76"/>
      <c r="C124" s="76"/>
      <c r="D124" s="76"/>
    </row>
    <row r="125" customFormat="false" ht="15" hidden="false" customHeight="false" outlineLevel="0" collapsed="false">
      <c r="A125" s="76"/>
      <c r="C125" s="76"/>
      <c r="D125" s="76"/>
    </row>
    <row r="126" customFormat="false" ht="15" hidden="false" customHeight="false" outlineLevel="0" collapsed="false">
      <c r="A126" s="76"/>
      <c r="C126" s="76"/>
      <c r="D126" s="76"/>
    </row>
    <row r="127" customFormat="false" ht="15" hidden="false" customHeight="false" outlineLevel="0" collapsed="false">
      <c r="A127" s="76"/>
      <c r="C127" s="76"/>
      <c r="D127" s="76"/>
    </row>
    <row r="128" customFormat="false" ht="15" hidden="false" customHeight="false" outlineLevel="0" collapsed="false">
      <c r="A128" s="76"/>
      <c r="C128" s="76"/>
      <c r="D128" s="76"/>
    </row>
    <row r="129" customFormat="false" ht="15" hidden="false" customHeight="false" outlineLevel="0" collapsed="false">
      <c r="A129" s="76"/>
      <c r="C129" s="76"/>
      <c r="D129" s="76"/>
    </row>
    <row r="130" customFormat="false" ht="15" hidden="false" customHeight="false" outlineLevel="0" collapsed="false">
      <c r="A130" s="76"/>
      <c r="C130" s="76"/>
      <c r="D130" s="76"/>
    </row>
    <row r="131" customFormat="false" ht="15" hidden="false" customHeight="false" outlineLevel="0" collapsed="false">
      <c r="A131" s="76"/>
      <c r="C131" s="76"/>
      <c r="D131" s="76"/>
    </row>
    <row r="132" customFormat="false" ht="15" hidden="false" customHeight="false" outlineLevel="0" collapsed="false">
      <c r="A132" s="76"/>
      <c r="C132" s="76"/>
      <c r="D132" s="76"/>
    </row>
    <row r="133" customFormat="false" ht="15" hidden="false" customHeight="false" outlineLevel="0" collapsed="false">
      <c r="A133" s="76"/>
      <c r="C133" s="76"/>
      <c r="D133" s="76"/>
    </row>
    <row r="134" customFormat="false" ht="15" hidden="false" customHeight="false" outlineLevel="0" collapsed="false">
      <c r="A134" s="76"/>
      <c r="C134" s="76"/>
      <c r="D134" s="76"/>
    </row>
    <row r="135" customFormat="false" ht="15" hidden="false" customHeight="false" outlineLevel="0" collapsed="false">
      <c r="A135" s="76"/>
      <c r="C135" s="76"/>
      <c r="D135" s="76"/>
    </row>
    <row r="136" customFormat="false" ht="15" hidden="false" customHeight="false" outlineLevel="0" collapsed="false">
      <c r="A136" s="76"/>
      <c r="C136" s="76"/>
      <c r="D136" s="76"/>
    </row>
    <row r="137" customFormat="false" ht="15" hidden="false" customHeight="false" outlineLevel="0" collapsed="false">
      <c r="A137" s="76"/>
      <c r="C137" s="76"/>
      <c r="D137" s="76"/>
    </row>
    <row r="138" customFormat="false" ht="15" hidden="false" customHeight="false" outlineLevel="0" collapsed="false">
      <c r="A138" s="76"/>
      <c r="C138" s="76"/>
      <c r="D138" s="76"/>
    </row>
    <row r="139" customFormat="false" ht="15" hidden="false" customHeight="false" outlineLevel="0" collapsed="false">
      <c r="A139" s="76"/>
      <c r="C139" s="76"/>
      <c r="D139" s="76"/>
    </row>
    <row r="140" customFormat="false" ht="15" hidden="false" customHeight="false" outlineLevel="0" collapsed="false">
      <c r="A140" s="76"/>
      <c r="C140" s="76"/>
      <c r="D140" s="76"/>
    </row>
    <row r="141" customFormat="false" ht="15" hidden="false" customHeight="false" outlineLevel="0" collapsed="false">
      <c r="A141" s="76"/>
      <c r="C141" s="76"/>
      <c r="D141" s="76"/>
    </row>
    <row r="142" customFormat="false" ht="15" hidden="false" customHeight="false" outlineLevel="0" collapsed="false">
      <c r="A142" s="76"/>
      <c r="C142" s="76"/>
      <c r="D142" s="76"/>
    </row>
    <row r="143" customFormat="false" ht="15" hidden="false" customHeight="false" outlineLevel="0" collapsed="false">
      <c r="A143" s="76"/>
      <c r="C143" s="76"/>
      <c r="D143" s="76"/>
    </row>
    <row r="144" customFormat="false" ht="15" hidden="false" customHeight="false" outlineLevel="0" collapsed="false">
      <c r="A144" s="76"/>
      <c r="C144" s="76"/>
      <c r="D144" s="76"/>
    </row>
    <row r="145" customFormat="false" ht="15" hidden="false" customHeight="false" outlineLevel="0" collapsed="false">
      <c r="A145" s="76"/>
      <c r="C145" s="76"/>
      <c r="D145" s="76"/>
    </row>
    <row r="146" customFormat="false" ht="15" hidden="false" customHeight="false" outlineLevel="0" collapsed="false">
      <c r="A146" s="76"/>
      <c r="C146" s="76"/>
      <c r="D146" s="76"/>
    </row>
    <row r="147" customFormat="false" ht="15" hidden="false" customHeight="false" outlineLevel="0" collapsed="false">
      <c r="A147" s="76"/>
      <c r="C147" s="76"/>
      <c r="D147" s="76"/>
    </row>
    <row r="148" customFormat="false" ht="15" hidden="false" customHeight="false" outlineLevel="0" collapsed="false">
      <c r="A148" s="76"/>
      <c r="C148" s="76"/>
      <c r="D148" s="76"/>
    </row>
    <row r="149" customFormat="false" ht="15" hidden="false" customHeight="false" outlineLevel="0" collapsed="false">
      <c r="A149" s="76"/>
      <c r="C149" s="76"/>
      <c r="D149" s="76"/>
    </row>
    <row r="150" customFormat="false" ht="15" hidden="false" customHeight="false" outlineLevel="0" collapsed="false">
      <c r="A150" s="76"/>
      <c r="C150" s="76"/>
      <c r="D150" s="76"/>
    </row>
    <row r="151" customFormat="false" ht="15" hidden="false" customHeight="false" outlineLevel="0" collapsed="false">
      <c r="A151" s="76"/>
      <c r="C151" s="76"/>
      <c r="D151" s="76"/>
    </row>
    <row r="152" customFormat="false" ht="15" hidden="false" customHeight="false" outlineLevel="0" collapsed="false">
      <c r="A152" s="76"/>
      <c r="C152" s="76"/>
      <c r="D152" s="76"/>
    </row>
    <row r="153" customFormat="false" ht="15" hidden="false" customHeight="false" outlineLevel="0" collapsed="false">
      <c r="A153" s="76"/>
      <c r="C153" s="76"/>
      <c r="D153" s="76"/>
    </row>
    <row r="154" customFormat="false" ht="15" hidden="false" customHeight="false" outlineLevel="0" collapsed="false">
      <c r="A154" s="76"/>
      <c r="C154" s="76"/>
      <c r="D154" s="76"/>
    </row>
    <row r="155" customFormat="false" ht="15" hidden="false" customHeight="false" outlineLevel="0" collapsed="false">
      <c r="A155" s="76"/>
      <c r="C155" s="76"/>
      <c r="D155" s="76"/>
    </row>
    <row r="156" customFormat="false" ht="15" hidden="false" customHeight="false" outlineLevel="0" collapsed="false">
      <c r="A156" s="76"/>
      <c r="C156" s="76"/>
      <c r="D156" s="76"/>
    </row>
    <row r="157" customFormat="false" ht="15" hidden="false" customHeight="false" outlineLevel="0" collapsed="false">
      <c r="A157" s="76"/>
      <c r="C157" s="76"/>
      <c r="D157" s="76"/>
    </row>
    <row r="158" customFormat="false" ht="15" hidden="false" customHeight="false" outlineLevel="0" collapsed="false">
      <c r="A158" s="76"/>
      <c r="C158" s="76"/>
      <c r="D158" s="76"/>
    </row>
    <row r="159" customFormat="false" ht="15" hidden="false" customHeight="false" outlineLevel="0" collapsed="false">
      <c r="A159" s="76"/>
      <c r="C159" s="76"/>
      <c r="D159" s="76"/>
    </row>
    <row r="160" customFormat="false" ht="15" hidden="false" customHeight="false" outlineLevel="0" collapsed="false">
      <c r="A160" s="76"/>
      <c r="C160" s="76"/>
      <c r="D160" s="76"/>
    </row>
    <row r="161" customFormat="false" ht="15" hidden="false" customHeight="false" outlineLevel="0" collapsed="false">
      <c r="A161" s="76"/>
      <c r="C161" s="76"/>
      <c r="D161" s="76"/>
    </row>
    <row r="162" customFormat="false" ht="15" hidden="false" customHeight="false" outlineLevel="0" collapsed="false">
      <c r="A162" s="76"/>
      <c r="C162" s="76"/>
      <c r="D162" s="76"/>
    </row>
    <row r="163" customFormat="false" ht="15" hidden="false" customHeight="false" outlineLevel="0" collapsed="false">
      <c r="A163" s="76"/>
      <c r="C163" s="76"/>
      <c r="D163" s="76"/>
    </row>
    <row r="164" customFormat="false" ht="15" hidden="false" customHeight="false" outlineLevel="0" collapsed="false">
      <c r="A164" s="76"/>
      <c r="C164" s="76"/>
      <c r="D164" s="76"/>
    </row>
    <row r="165" customFormat="false" ht="15" hidden="false" customHeight="false" outlineLevel="0" collapsed="false">
      <c r="A165" s="76"/>
      <c r="C165" s="76"/>
      <c r="D165" s="76"/>
    </row>
    <row r="166" customFormat="false" ht="15" hidden="false" customHeight="false" outlineLevel="0" collapsed="false">
      <c r="A166" s="76"/>
      <c r="C166" s="76"/>
      <c r="D166" s="76"/>
    </row>
    <row r="167" customFormat="false" ht="15" hidden="false" customHeight="false" outlineLevel="0" collapsed="false">
      <c r="A167" s="76"/>
      <c r="C167" s="76"/>
      <c r="D167" s="76"/>
    </row>
    <row r="168" customFormat="false" ht="15" hidden="false" customHeight="false" outlineLevel="0" collapsed="false">
      <c r="A168" s="76"/>
      <c r="C168" s="76"/>
      <c r="D168" s="76"/>
    </row>
    <row r="169" customFormat="false" ht="15" hidden="false" customHeight="false" outlineLevel="0" collapsed="false">
      <c r="A169" s="76"/>
      <c r="C169" s="76"/>
      <c r="D169" s="76"/>
    </row>
    <row r="170" customFormat="false" ht="15" hidden="false" customHeight="false" outlineLevel="0" collapsed="false">
      <c r="A170" s="76"/>
      <c r="C170" s="76"/>
      <c r="D170" s="76"/>
    </row>
    <row r="171" customFormat="false" ht="15" hidden="false" customHeight="false" outlineLevel="0" collapsed="false">
      <c r="A171" s="76"/>
      <c r="C171" s="76"/>
      <c r="D171" s="76"/>
    </row>
    <row r="172" customFormat="false" ht="15" hidden="false" customHeight="false" outlineLevel="0" collapsed="false">
      <c r="A172" s="76"/>
      <c r="C172" s="76"/>
      <c r="D172" s="76"/>
    </row>
    <row r="173" customFormat="false" ht="15" hidden="false" customHeight="false" outlineLevel="0" collapsed="false">
      <c r="A173" s="76"/>
      <c r="C173" s="76"/>
      <c r="D173" s="76"/>
    </row>
    <row r="174" customFormat="false" ht="15" hidden="false" customHeight="false" outlineLevel="0" collapsed="false">
      <c r="A174" s="76"/>
      <c r="C174" s="76"/>
      <c r="D174" s="76"/>
    </row>
    <row r="175" customFormat="false" ht="15" hidden="false" customHeight="false" outlineLevel="0" collapsed="false">
      <c r="A175" s="76"/>
      <c r="C175" s="76"/>
      <c r="D175" s="76"/>
    </row>
    <row r="176" customFormat="false" ht="15" hidden="false" customHeight="false" outlineLevel="0" collapsed="false">
      <c r="A176" s="76"/>
      <c r="C176" s="76"/>
      <c r="D176" s="76"/>
    </row>
    <row r="177" customFormat="false" ht="15" hidden="false" customHeight="false" outlineLevel="0" collapsed="false">
      <c r="A177" s="76"/>
      <c r="C177" s="76"/>
      <c r="D177" s="76"/>
    </row>
    <row r="178" customFormat="false" ht="15" hidden="false" customHeight="false" outlineLevel="0" collapsed="false">
      <c r="A178" s="76"/>
      <c r="C178" s="76"/>
      <c r="D178" s="76"/>
    </row>
    <row r="179" customFormat="false" ht="15" hidden="false" customHeight="false" outlineLevel="0" collapsed="false">
      <c r="A179" s="76"/>
      <c r="C179" s="76"/>
      <c r="D179" s="76"/>
    </row>
    <row r="180" customFormat="false" ht="15" hidden="false" customHeight="false" outlineLevel="0" collapsed="false">
      <c r="A180" s="76"/>
      <c r="C180" s="76"/>
      <c r="D180" s="76"/>
    </row>
    <row r="181" customFormat="false" ht="15" hidden="false" customHeight="false" outlineLevel="0" collapsed="false">
      <c r="A181" s="76"/>
      <c r="C181" s="76"/>
      <c r="D181" s="76"/>
    </row>
    <row r="182" customFormat="false" ht="15" hidden="false" customHeight="false" outlineLevel="0" collapsed="false">
      <c r="A182" s="76"/>
      <c r="C182" s="76"/>
      <c r="D182" s="76"/>
    </row>
    <row r="183" customFormat="false" ht="15" hidden="false" customHeight="false" outlineLevel="0" collapsed="false">
      <c r="A183" s="76"/>
      <c r="C183" s="76"/>
      <c r="D183" s="76"/>
    </row>
    <row r="184" customFormat="false" ht="15" hidden="false" customHeight="false" outlineLevel="0" collapsed="false">
      <c r="A184" s="76"/>
      <c r="C184" s="76"/>
      <c r="D184" s="76"/>
    </row>
    <row r="185" customFormat="false" ht="15" hidden="false" customHeight="false" outlineLevel="0" collapsed="false">
      <c r="A185" s="76"/>
      <c r="C185" s="76"/>
      <c r="D185" s="76"/>
    </row>
    <row r="186" customFormat="false" ht="15" hidden="false" customHeight="false" outlineLevel="0" collapsed="false">
      <c r="A186" s="76"/>
      <c r="C186" s="76"/>
      <c r="D186" s="76"/>
    </row>
    <row r="187" customFormat="false" ht="15" hidden="false" customHeight="false" outlineLevel="0" collapsed="false">
      <c r="A187" s="76"/>
      <c r="C187" s="76"/>
      <c r="D187" s="76"/>
    </row>
    <row r="188" customFormat="false" ht="15" hidden="false" customHeight="false" outlineLevel="0" collapsed="false">
      <c r="A188" s="76"/>
      <c r="C188" s="76"/>
      <c r="D188" s="76"/>
    </row>
    <row r="189" customFormat="false" ht="15" hidden="false" customHeight="false" outlineLevel="0" collapsed="false">
      <c r="A189" s="76"/>
      <c r="C189" s="76"/>
      <c r="D189" s="76"/>
    </row>
    <row r="190" customFormat="false" ht="15" hidden="false" customHeight="false" outlineLevel="0" collapsed="false">
      <c r="A190" s="76"/>
      <c r="C190" s="76"/>
      <c r="D190" s="76"/>
    </row>
    <row r="191" customFormat="false" ht="15" hidden="false" customHeight="false" outlineLevel="0" collapsed="false">
      <c r="A191" s="76"/>
      <c r="C191" s="76"/>
      <c r="D191" s="76"/>
    </row>
    <row r="192" customFormat="false" ht="15" hidden="false" customHeight="false" outlineLevel="0" collapsed="false">
      <c r="A192" s="76"/>
      <c r="C192" s="76"/>
      <c r="D192" s="76"/>
    </row>
    <row r="193" customFormat="false" ht="15" hidden="false" customHeight="false" outlineLevel="0" collapsed="false">
      <c r="A193" s="76"/>
      <c r="C193" s="76"/>
      <c r="D193" s="76"/>
    </row>
    <row r="194" customFormat="false" ht="15" hidden="false" customHeight="false" outlineLevel="0" collapsed="false">
      <c r="A194" s="76"/>
      <c r="C194" s="76"/>
      <c r="D194" s="76"/>
    </row>
    <row r="195" customFormat="false" ht="15" hidden="false" customHeight="false" outlineLevel="0" collapsed="false">
      <c r="A195" s="76"/>
      <c r="C195" s="76"/>
      <c r="D195" s="76"/>
    </row>
    <row r="196" customFormat="false" ht="15" hidden="false" customHeight="false" outlineLevel="0" collapsed="false">
      <c r="A196" s="76"/>
      <c r="C196" s="76"/>
      <c r="D196" s="76"/>
    </row>
    <row r="197" customFormat="false" ht="15" hidden="false" customHeight="false" outlineLevel="0" collapsed="false">
      <c r="A197" s="76"/>
      <c r="C197" s="76"/>
      <c r="D197" s="76"/>
    </row>
    <row r="198" customFormat="false" ht="15" hidden="false" customHeight="false" outlineLevel="0" collapsed="false">
      <c r="A198" s="76"/>
      <c r="C198" s="76"/>
      <c r="D198" s="76"/>
    </row>
    <row r="199" customFormat="false" ht="15" hidden="false" customHeight="false" outlineLevel="0" collapsed="false">
      <c r="A199" s="76"/>
      <c r="C199" s="76"/>
      <c r="D199" s="76"/>
    </row>
    <row r="200" customFormat="false" ht="15" hidden="false" customHeight="false" outlineLevel="0" collapsed="false">
      <c r="A200" s="76"/>
      <c r="C200" s="76"/>
      <c r="D200" s="76"/>
    </row>
    <row r="201" customFormat="false" ht="15" hidden="false" customHeight="false" outlineLevel="0" collapsed="false">
      <c r="A201" s="76"/>
      <c r="C201" s="76"/>
      <c r="D201" s="76"/>
    </row>
    <row r="202" customFormat="false" ht="15" hidden="false" customHeight="false" outlineLevel="0" collapsed="false">
      <c r="A202" s="76"/>
      <c r="C202" s="76"/>
      <c r="D202" s="76"/>
    </row>
    <row r="203" customFormat="false" ht="15" hidden="false" customHeight="false" outlineLevel="0" collapsed="false">
      <c r="A203" s="76"/>
      <c r="C203" s="76"/>
      <c r="D203" s="76"/>
    </row>
    <row r="204" customFormat="false" ht="15" hidden="false" customHeight="false" outlineLevel="0" collapsed="false">
      <c r="A204" s="76"/>
      <c r="C204" s="76"/>
      <c r="D204" s="76"/>
    </row>
    <row r="205" customFormat="false" ht="15" hidden="false" customHeight="false" outlineLevel="0" collapsed="false">
      <c r="A205" s="76"/>
      <c r="C205" s="76"/>
      <c r="D205" s="76"/>
    </row>
    <row r="206" customFormat="false" ht="15" hidden="false" customHeight="false" outlineLevel="0" collapsed="false">
      <c r="A206" s="76"/>
      <c r="C206" s="76"/>
      <c r="D206" s="76"/>
    </row>
    <row r="207" customFormat="false" ht="15" hidden="false" customHeight="false" outlineLevel="0" collapsed="false">
      <c r="A207" s="76"/>
      <c r="C207" s="76"/>
      <c r="D207" s="76"/>
    </row>
    <row r="208" customFormat="false" ht="15" hidden="false" customHeight="false" outlineLevel="0" collapsed="false">
      <c r="A208" s="76"/>
      <c r="C208" s="76"/>
      <c r="D208" s="76"/>
    </row>
    <row r="209" customFormat="false" ht="15" hidden="false" customHeight="false" outlineLevel="0" collapsed="false">
      <c r="A209" s="76"/>
      <c r="C209" s="76"/>
      <c r="D209" s="76"/>
    </row>
    <row r="210" customFormat="false" ht="15" hidden="false" customHeight="false" outlineLevel="0" collapsed="false">
      <c r="A210" s="76"/>
      <c r="C210" s="76"/>
      <c r="D210" s="76"/>
    </row>
    <row r="211" customFormat="false" ht="15" hidden="false" customHeight="false" outlineLevel="0" collapsed="false">
      <c r="A211" s="76"/>
      <c r="C211" s="76"/>
      <c r="D211" s="76"/>
    </row>
    <row r="212" customFormat="false" ht="15" hidden="false" customHeight="false" outlineLevel="0" collapsed="false">
      <c r="A212" s="76"/>
      <c r="C212" s="76"/>
      <c r="D212" s="76"/>
    </row>
    <row r="213" customFormat="false" ht="15" hidden="false" customHeight="false" outlineLevel="0" collapsed="false">
      <c r="A213" s="76"/>
      <c r="C213" s="76"/>
      <c r="D213" s="76"/>
    </row>
    <row r="214" customFormat="false" ht="15" hidden="false" customHeight="false" outlineLevel="0" collapsed="false">
      <c r="A214" s="76"/>
      <c r="C214" s="76"/>
      <c r="D214" s="76"/>
    </row>
    <row r="215" customFormat="false" ht="15" hidden="false" customHeight="false" outlineLevel="0" collapsed="false">
      <c r="A215" s="76"/>
      <c r="C215" s="76"/>
      <c r="D215" s="76"/>
    </row>
    <row r="216" customFormat="false" ht="15" hidden="false" customHeight="false" outlineLevel="0" collapsed="false">
      <c r="A216" s="76"/>
      <c r="C216" s="76"/>
      <c r="D216" s="76"/>
    </row>
    <row r="217" customFormat="false" ht="15" hidden="false" customHeight="false" outlineLevel="0" collapsed="false">
      <c r="A217" s="76"/>
      <c r="C217" s="76"/>
      <c r="D217" s="76"/>
    </row>
    <row r="218" customFormat="false" ht="15" hidden="false" customHeight="false" outlineLevel="0" collapsed="false">
      <c r="A218" s="76"/>
      <c r="C218" s="76"/>
      <c r="D218" s="76"/>
    </row>
    <row r="219" customFormat="false" ht="15" hidden="false" customHeight="false" outlineLevel="0" collapsed="false">
      <c r="A219" s="76"/>
      <c r="C219" s="76"/>
      <c r="D219" s="76"/>
    </row>
    <row r="220" customFormat="false" ht="15" hidden="false" customHeight="false" outlineLevel="0" collapsed="false">
      <c r="A220" s="76"/>
      <c r="C220" s="76"/>
      <c r="D220" s="76"/>
    </row>
    <row r="221" customFormat="false" ht="15" hidden="false" customHeight="false" outlineLevel="0" collapsed="false">
      <c r="A221" s="76"/>
      <c r="C221" s="76"/>
      <c r="D221" s="76"/>
    </row>
    <row r="222" customFormat="false" ht="15" hidden="false" customHeight="false" outlineLevel="0" collapsed="false">
      <c r="A222" s="76"/>
      <c r="C222" s="76"/>
      <c r="D222" s="76"/>
    </row>
    <row r="223" customFormat="false" ht="15" hidden="false" customHeight="false" outlineLevel="0" collapsed="false">
      <c r="A223" s="76"/>
      <c r="C223" s="76"/>
      <c r="D223" s="76"/>
    </row>
    <row r="224" customFormat="false" ht="15" hidden="false" customHeight="false" outlineLevel="0" collapsed="false">
      <c r="A224" s="76"/>
      <c r="C224" s="76"/>
      <c r="D224" s="76"/>
    </row>
    <row r="225" customFormat="false" ht="15" hidden="false" customHeight="false" outlineLevel="0" collapsed="false">
      <c r="A225" s="76"/>
      <c r="C225" s="76"/>
      <c r="D225" s="76"/>
    </row>
    <row r="226" customFormat="false" ht="15" hidden="false" customHeight="false" outlineLevel="0" collapsed="false">
      <c r="A226" s="76"/>
      <c r="C226" s="76"/>
      <c r="D226" s="76"/>
    </row>
    <row r="227" customFormat="false" ht="15" hidden="false" customHeight="false" outlineLevel="0" collapsed="false">
      <c r="A227" s="76"/>
      <c r="C227" s="76"/>
      <c r="D227" s="76"/>
    </row>
    <row r="228" customFormat="false" ht="15" hidden="false" customHeight="false" outlineLevel="0" collapsed="false">
      <c r="A228" s="76"/>
      <c r="C228" s="76"/>
      <c r="D228" s="76"/>
    </row>
    <row r="229" customFormat="false" ht="15" hidden="false" customHeight="false" outlineLevel="0" collapsed="false">
      <c r="A229" s="76"/>
      <c r="C229" s="76"/>
      <c r="D229" s="76"/>
    </row>
    <row r="230" customFormat="false" ht="15" hidden="false" customHeight="false" outlineLevel="0" collapsed="false">
      <c r="A230" s="76"/>
      <c r="C230" s="76"/>
      <c r="D230" s="76"/>
    </row>
    <row r="231" customFormat="false" ht="15" hidden="false" customHeight="false" outlineLevel="0" collapsed="false">
      <c r="A231" s="76"/>
      <c r="C231" s="76"/>
      <c r="D231" s="76"/>
    </row>
    <row r="232" customFormat="false" ht="15" hidden="false" customHeight="false" outlineLevel="0" collapsed="false">
      <c r="A232" s="76"/>
      <c r="C232" s="76"/>
      <c r="D232" s="76"/>
    </row>
    <row r="233" customFormat="false" ht="15" hidden="false" customHeight="false" outlineLevel="0" collapsed="false">
      <c r="A233" s="76"/>
      <c r="C233" s="76"/>
      <c r="D233" s="76"/>
    </row>
    <row r="234" customFormat="false" ht="15" hidden="false" customHeight="false" outlineLevel="0" collapsed="false">
      <c r="A234" s="76"/>
      <c r="C234" s="76"/>
      <c r="D234" s="76"/>
    </row>
    <row r="235" customFormat="false" ht="15" hidden="false" customHeight="false" outlineLevel="0" collapsed="false">
      <c r="A235" s="76"/>
      <c r="C235" s="76"/>
      <c r="D235" s="76"/>
    </row>
    <row r="236" customFormat="false" ht="15" hidden="false" customHeight="false" outlineLevel="0" collapsed="false">
      <c r="A236" s="76"/>
      <c r="C236" s="76"/>
      <c r="D236" s="76"/>
    </row>
    <row r="237" customFormat="false" ht="15" hidden="false" customHeight="false" outlineLevel="0" collapsed="false">
      <c r="A237" s="76"/>
      <c r="C237" s="76"/>
      <c r="D237" s="76"/>
    </row>
    <row r="238" customFormat="false" ht="15" hidden="false" customHeight="false" outlineLevel="0" collapsed="false">
      <c r="A238" s="76"/>
      <c r="C238" s="76"/>
      <c r="D238" s="76"/>
    </row>
    <row r="239" customFormat="false" ht="15" hidden="false" customHeight="false" outlineLevel="0" collapsed="false">
      <c r="A239" s="76"/>
      <c r="C239" s="76"/>
      <c r="D239" s="76"/>
    </row>
    <row r="240" customFormat="false" ht="15" hidden="false" customHeight="false" outlineLevel="0" collapsed="false">
      <c r="A240" s="76"/>
      <c r="C240" s="76"/>
      <c r="D240" s="76"/>
    </row>
    <row r="241" customFormat="false" ht="15" hidden="false" customHeight="false" outlineLevel="0" collapsed="false">
      <c r="A241" s="76"/>
      <c r="C241" s="76"/>
      <c r="D241" s="76"/>
    </row>
    <row r="242" customFormat="false" ht="15" hidden="false" customHeight="false" outlineLevel="0" collapsed="false">
      <c r="A242" s="76"/>
      <c r="C242" s="76"/>
      <c r="D242" s="76"/>
    </row>
    <row r="243" customFormat="false" ht="15" hidden="false" customHeight="false" outlineLevel="0" collapsed="false">
      <c r="A243" s="76"/>
      <c r="C243" s="76"/>
      <c r="D243" s="76"/>
    </row>
    <row r="244" customFormat="false" ht="15" hidden="false" customHeight="false" outlineLevel="0" collapsed="false">
      <c r="A244" s="76"/>
      <c r="C244" s="76"/>
      <c r="D244" s="76"/>
    </row>
    <row r="245" customFormat="false" ht="15" hidden="false" customHeight="false" outlineLevel="0" collapsed="false">
      <c r="A245" s="76"/>
      <c r="C245" s="76"/>
      <c r="D245" s="76"/>
    </row>
    <row r="246" customFormat="false" ht="15" hidden="false" customHeight="false" outlineLevel="0" collapsed="false">
      <c r="A246" s="76"/>
      <c r="C246" s="76"/>
      <c r="D246" s="76"/>
    </row>
    <row r="247" customFormat="false" ht="15" hidden="false" customHeight="false" outlineLevel="0" collapsed="false">
      <c r="A247" s="76"/>
      <c r="C247" s="76"/>
      <c r="D247" s="76"/>
    </row>
    <row r="248" customFormat="false" ht="15" hidden="false" customHeight="false" outlineLevel="0" collapsed="false">
      <c r="A248" s="76"/>
      <c r="C248" s="76"/>
      <c r="D248" s="76"/>
    </row>
    <row r="249" customFormat="false" ht="15" hidden="false" customHeight="false" outlineLevel="0" collapsed="false">
      <c r="A249" s="76"/>
      <c r="C249" s="76"/>
      <c r="D249" s="76"/>
    </row>
    <row r="250" customFormat="false" ht="15" hidden="false" customHeight="false" outlineLevel="0" collapsed="false">
      <c r="A250" s="76"/>
      <c r="C250" s="76"/>
      <c r="D250" s="76"/>
    </row>
    <row r="251" customFormat="false" ht="15" hidden="false" customHeight="false" outlineLevel="0" collapsed="false">
      <c r="A251" s="76"/>
      <c r="C251" s="76"/>
      <c r="D251" s="76"/>
    </row>
    <row r="252" customFormat="false" ht="15" hidden="false" customHeight="false" outlineLevel="0" collapsed="false">
      <c r="A252" s="76"/>
      <c r="C252" s="76"/>
      <c r="D252" s="76"/>
    </row>
    <row r="253" customFormat="false" ht="15" hidden="false" customHeight="false" outlineLevel="0" collapsed="false">
      <c r="A253" s="76"/>
      <c r="C253" s="76"/>
      <c r="D253" s="76"/>
    </row>
    <row r="254" customFormat="false" ht="15" hidden="false" customHeight="false" outlineLevel="0" collapsed="false">
      <c r="A254" s="76"/>
      <c r="C254" s="76"/>
      <c r="D254" s="76"/>
    </row>
    <row r="255" customFormat="false" ht="15" hidden="false" customHeight="false" outlineLevel="0" collapsed="false">
      <c r="A255" s="76"/>
      <c r="C255" s="76"/>
      <c r="D255" s="76"/>
    </row>
    <row r="256" customFormat="false" ht="15" hidden="false" customHeight="false" outlineLevel="0" collapsed="false">
      <c r="A256" s="76"/>
      <c r="C256" s="76"/>
      <c r="D256" s="76"/>
    </row>
    <row r="257" customFormat="false" ht="15" hidden="false" customHeight="false" outlineLevel="0" collapsed="false">
      <c r="A257" s="76"/>
      <c r="C257" s="76"/>
      <c r="D257" s="76"/>
    </row>
    <row r="258" customFormat="false" ht="15" hidden="false" customHeight="false" outlineLevel="0" collapsed="false">
      <c r="A258" s="76"/>
      <c r="C258" s="76"/>
      <c r="D258" s="76"/>
    </row>
    <row r="259" customFormat="false" ht="15" hidden="false" customHeight="false" outlineLevel="0" collapsed="false">
      <c r="A259" s="76"/>
      <c r="C259" s="76"/>
      <c r="D259" s="76"/>
    </row>
    <row r="260" customFormat="false" ht="15" hidden="false" customHeight="false" outlineLevel="0" collapsed="false">
      <c r="A260" s="76"/>
      <c r="C260" s="76"/>
      <c r="D260" s="76"/>
    </row>
    <row r="261" customFormat="false" ht="15" hidden="false" customHeight="false" outlineLevel="0" collapsed="false">
      <c r="A261" s="76"/>
      <c r="C261" s="76"/>
      <c r="D261" s="76"/>
    </row>
    <row r="262" customFormat="false" ht="15" hidden="false" customHeight="false" outlineLevel="0" collapsed="false">
      <c r="A262" s="76"/>
      <c r="C262" s="76"/>
      <c r="D262" s="76"/>
    </row>
    <row r="263" customFormat="false" ht="15" hidden="false" customHeight="false" outlineLevel="0" collapsed="false">
      <c r="A263" s="76"/>
      <c r="C263" s="76"/>
      <c r="D263" s="76"/>
    </row>
    <row r="264" customFormat="false" ht="15" hidden="false" customHeight="false" outlineLevel="0" collapsed="false">
      <c r="A264" s="76"/>
      <c r="C264" s="76"/>
      <c r="D264" s="76"/>
    </row>
    <row r="265" customFormat="false" ht="15" hidden="false" customHeight="false" outlineLevel="0" collapsed="false">
      <c r="A265" s="76"/>
      <c r="C265" s="76"/>
      <c r="D265" s="76"/>
    </row>
    <row r="266" customFormat="false" ht="15" hidden="false" customHeight="false" outlineLevel="0" collapsed="false">
      <c r="A266" s="76"/>
      <c r="C266" s="76"/>
      <c r="D266" s="76"/>
    </row>
    <row r="267" customFormat="false" ht="15" hidden="false" customHeight="false" outlineLevel="0" collapsed="false">
      <c r="A267" s="76"/>
      <c r="C267" s="76"/>
      <c r="D267" s="76"/>
    </row>
    <row r="268" customFormat="false" ht="15" hidden="false" customHeight="false" outlineLevel="0" collapsed="false">
      <c r="A268" s="76"/>
      <c r="C268" s="76"/>
      <c r="D268" s="76"/>
    </row>
    <row r="269" customFormat="false" ht="15" hidden="false" customHeight="false" outlineLevel="0" collapsed="false">
      <c r="A269" s="76"/>
      <c r="C269" s="76"/>
      <c r="D269" s="76"/>
    </row>
    <row r="270" customFormat="false" ht="15" hidden="false" customHeight="false" outlineLevel="0" collapsed="false">
      <c r="A270" s="76"/>
      <c r="C270" s="76"/>
      <c r="D270" s="76"/>
    </row>
    <row r="271" customFormat="false" ht="15" hidden="false" customHeight="false" outlineLevel="0" collapsed="false">
      <c r="A271" s="76"/>
      <c r="C271" s="76"/>
      <c r="D271" s="76"/>
    </row>
    <row r="272" customFormat="false" ht="15" hidden="false" customHeight="false" outlineLevel="0" collapsed="false">
      <c r="A272" s="76"/>
      <c r="C272" s="76"/>
      <c r="D272" s="76"/>
    </row>
    <row r="273" customFormat="false" ht="15" hidden="false" customHeight="false" outlineLevel="0" collapsed="false">
      <c r="A273" s="76"/>
      <c r="C273" s="76"/>
      <c r="D273" s="76"/>
    </row>
    <row r="274" customFormat="false" ht="15" hidden="false" customHeight="false" outlineLevel="0" collapsed="false">
      <c r="A274" s="76"/>
      <c r="C274" s="76"/>
      <c r="D274" s="76"/>
    </row>
    <row r="275" customFormat="false" ht="15" hidden="false" customHeight="false" outlineLevel="0" collapsed="false">
      <c r="A275" s="76"/>
      <c r="C275" s="76"/>
      <c r="D275" s="76"/>
    </row>
    <row r="276" customFormat="false" ht="15" hidden="false" customHeight="false" outlineLevel="0" collapsed="false">
      <c r="A276" s="76"/>
      <c r="C276" s="76"/>
      <c r="D276" s="76"/>
    </row>
    <row r="277" customFormat="false" ht="15" hidden="false" customHeight="false" outlineLevel="0" collapsed="false">
      <c r="A277" s="76"/>
      <c r="C277" s="76"/>
      <c r="D277" s="76"/>
    </row>
    <row r="278" customFormat="false" ht="15" hidden="false" customHeight="false" outlineLevel="0" collapsed="false">
      <c r="A278" s="76"/>
      <c r="C278" s="76"/>
      <c r="D278" s="76"/>
    </row>
    <row r="279" customFormat="false" ht="15" hidden="false" customHeight="false" outlineLevel="0" collapsed="false">
      <c r="A279" s="76"/>
      <c r="C279" s="76"/>
      <c r="D279" s="76"/>
    </row>
    <row r="280" customFormat="false" ht="15" hidden="false" customHeight="false" outlineLevel="0" collapsed="false">
      <c r="A280" s="76"/>
      <c r="C280" s="76"/>
      <c r="D280" s="76"/>
    </row>
    <row r="281" customFormat="false" ht="15" hidden="false" customHeight="false" outlineLevel="0" collapsed="false">
      <c r="A281" s="76"/>
      <c r="C281" s="76"/>
      <c r="D281" s="76"/>
    </row>
    <row r="282" customFormat="false" ht="15" hidden="false" customHeight="false" outlineLevel="0" collapsed="false">
      <c r="A282" s="76"/>
      <c r="C282" s="76"/>
      <c r="D282" s="76"/>
    </row>
    <row r="283" customFormat="false" ht="15" hidden="false" customHeight="false" outlineLevel="0" collapsed="false">
      <c r="A283" s="76"/>
      <c r="C283" s="76"/>
      <c r="D283" s="76"/>
    </row>
    <row r="284" customFormat="false" ht="15" hidden="false" customHeight="false" outlineLevel="0" collapsed="false">
      <c r="A284" s="76"/>
      <c r="C284" s="76"/>
      <c r="D284" s="76"/>
    </row>
    <row r="285" customFormat="false" ht="15" hidden="false" customHeight="false" outlineLevel="0" collapsed="false">
      <c r="A285" s="76"/>
      <c r="C285" s="76"/>
      <c r="D285" s="76"/>
    </row>
    <row r="286" customFormat="false" ht="15" hidden="false" customHeight="false" outlineLevel="0" collapsed="false">
      <c r="A286" s="76"/>
      <c r="C286" s="76"/>
      <c r="D286" s="76"/>
    </row>
    <row r="287" customFormat="false" ht="15" hidden="false" customHeight="false" outlineLevel="0" collapsed="false">
      <c r="A287" s="76"/>
      <c r="C287" s="76"/>
      <c r="D287" s="76"/>
    </row>
    <row r="288" customFormat="false" ht="15" hidden="false" customHeight="false" outlineLevel="0" collapsed="false">
      <c r="A288" s="76"/>
      <c r="C288" s="76"/>
      <c r="D288" s="76"/>
    </row>
    <row r="289" customFormat="false" ht="15" hidden="false" customHeight="false" outlineLevel="0" collapsed="false">
      <c r="A289" s="76"/>
      <c r="C289" s="76"/>
      <c r="D289" s="76"/>
    </row>
    <row r="290" customFormat="false" ht="15" hidden="false" customHeight="false" outlineLevel="0" collapsed="false">
      <c r="A290" s="76"/>
      <c r="C290" s="76"/>
      <c r="D290" s="76"/>
    </row>
    <row r="291" customFormat="false" ht="15" hidden="false" customHeight="false" outlineLevel="0" collapsed="false">
      <c r="A291" s="76"/>
      <c r="C291" s="76"/>
      <c r="D291" s="76"/>
    </row>
    <row r="292" customFormat="false" ht="15" hidden="false" customHeight="false" outlineLevel="0" collapsed="false">
      <c r="A292" s="76"/>
      <c r="C292" s="76"/>
      <c r="D292" s="76"/>
    </row>
    <row r="293" customFormat="false" ht="15" hidden="false" customHeight="false" outlineLevel="0" collapsed="false">
      <c r="A293" s="76"/>
      <c r="C293" s="76"/>
      <c r="D293" s="76"/>
    </row>
    <row r="294" customFormat="false" ht="15" hidden="false" customHeight="false" outlineLevel="0" collapsed="false">
      <c r="A294" s="76"/>
      <c r="C294" s="76"/>
      <c r="D294" s="76"/>
    </row>
    <row r="295" customFormat="false" ht="15" hidden="false" customHeight="false" outlineLevel="0" collapsed="false">
      <c r="A295" s="76"/>
      <c r="C295" s="76"/>
      <c r="D295" s="76"/>
    </row>
    <row r="296" customFormat="false" ht="15" hidden="false" customHeight="false" outlineLevel="0" collapsed="false">
      <c r="A296" s="76"/>
      <c r="C296" s="76"/>
      <c r="D296" s="76"/>
    </row>
    <row r="297" customFormat="false" ht="15" hidden="false" customHeight="false" outlineLevel="0" collapsed="false">
      <c r="A297" s="76"/>
      <c r="C297" s="76"/>
      <c r="D297" s="76"/>
    </row>
    <row r="298" customFormat="false" ht="15" hidden="false" customHeight="false" outlineLevel="0" collapsed="false">
      <c r="A298" s="76"/>
      <c r="C298" s="76"/>
      <c r="D298" s="76"/>
    </row>
    <row r="299" customFormat="false" ht="15" hidden="false" customHeight="false" outlineLevel="0" collapsed="false">
      <c r="A299" s="76"/>
      <c r="C299" s="76"/>
      <c r="D299" s="76"/>
    </row>
    <row r="300" customFormat="false" ht="15" hidden="false" customHeight="false" outlineLevel="0" collapsed="false">
      <c r="A300" s="76"/>
      <c r="C300" s="76"/>
      <c r="D300" s="76"/>
    </row>
    <row r="301" customFormat="false" ht="15" hidden="false" customHeight="false" outlineLevel="0" collapsed="false">
      <c r="A301" s="76"/>
      <c r="C301" s="76"/>
      <c r="D301" s="76"/>
    </row>
    <row r="302" customFormat="false" ht="15" hidden="false" customHeight="false" outlineLevel="0" collapsed="false">
      <c r="A302" s="76"/>
      <c r="C302" s="76"/>
      <c r="D302" s="76"/>
    </row>
    <row r="303" customFormat="false" ht="15" hidden="false" customHeight="false" outlineLevel="0" collapsed="false">
      <c r="A303" s="76"/>
      <c r="C303" s="76"/>
      <c r="D303" s="76"/>
    </row>
    <row r="304" customFormat="false" ht="15" hidden="false" customHeight="false" outlineLevel="0" collapsed="false">
      <c r="A304" s="76"/>
      <c r="C304" s="76"/>
      <c r="D304" s="76"/>
    </row>
    <row r="305" customFormat="false" ht="15" hidden="false" customHeight="false" outlineLevel="0" collapsed="false">
      <c r="A305" s="76"/>
      <c r="C305" s="76"/>
      <c r="D305" s="76"/>
    </row>
    <row r="306" customFormat="false" ht="15" hidden="false" customHeight="false" outlineLevel="0" collapsed="false">
      <c r="A306" s="76"/>
      <c r="C306" s="76"/>
      <c r="D306" s="76"/>
    </row>
    <row r="307" customFormat="false" ht="15" hidden="false" customHeight="false" outlineLevel="0" collapsed="false">
      <c r="A307" s="76"/>
      <c r="C307" s="76"/>
      <c r="D307" s="76"/>
    </row>
    <row r="308" customFormat="false" ht="15" hidden="false" customHeight="false" outlineLevel="0" collapsed="false">
      <c r="A308" s="76"/>
      <c r="C308" s="76"/>
      <c r="D308" s="76"/>
    </row>
    <row r="309" customFormat="false" ht="15" hidden="false" customHeight="false" outlineLevel="0" collapsed="false">
      <c r="A309" s="76"/>
      <c r="C309" s="76"/>
      <c r="D309" s="76"/>
    </row>
    <row r="310" customFormat="false" ht="15" hidden="false" customHeight="false" outlineLevel="0" collapsed="false">
      <c r="A310" s="76"/>
      <c r="C310" s="76"/>
      <c r="D310" s="76"/>
    </row>
    <row r="311" customFormat="false" ht="15" hidden="false" customHeight="false" outlineLevel="0" collapsed="false">
      <c r="A311" s="76"/>
      <c r="C311" s="76"/>
      <c r="D311" s="76"/>
    </row>
    <row r="312" customFormat="false" ht="15" hidden="false" customHeight="false" outlineLevel="0" collapsed="false">
      <c r="A312" s="76"/>
      <c r="C312" s="76"/>
      <c r="D312" s="76"/>
    </row>
    <row r="313" customFormat="false" ht="15" hidden="false" customHeight="false" outlineLevel="0" collapsed="false">
      <c r="A313" s="76"/>
      <c r="C313" s="76"/>
      <c r="D313" s="76"/>
    </row>
    <row r="314" customFormat="false" ht="15" hidden="false" customHeight="false" outlineLevel="0" collapsed="false">
      <c r="A314" s="76"/>
      <c r="C314" s="76"/>
      <c r="D314" s="76"/>
    </row>
    <row r="315" customFormat="false" ht="15" hidden="false" customHeight="false" outlineLevel="0" collapsed="false">
      <c r="A315" s="76"/>
      <c r="C315" s="76"/>
      <c r="D315" s="76"/>
    </row>
    <row r="316" customFormat="false" ht="15" hidden="false" customHeight="false" outlineLevel="0" collapsed="false">
      <c r="A316" s="76"/>
      <c r="C316" s="76"/>
      <c r="D316" s="76"/>
    </row>
    <row r="317" customFormat="false" ht="15" hidden="false" customHeight="false" outlineLevel="0" collapsed="false">
      <c r="A317" s="76"/>
      <c r="C317" s="76"/>
      <c r="D317" s="76"/>
    </row>
    <row r="318" customFormat="false" ht="15" hidden="false" customHeight="false" outlineLevel="0" collapsed="false">
      <c r="A318" s="76"/>
      <c r="C318" s="76"/>
      <c r="D318" s="76"/>
    </row>
    <row r="319" customFormat="false" ht="15" hidden="false" customHeight="false" outlineLevel="0" collapsed="false">
      <c r="A319" s="76"/>
      <c r="C319" s="76"/>
      <c r="D319" s="76"/>
    </row>
    <row r="320" customFormat="false" ht="15" hidden="false" customHeight="false" outlineLevel="0" collapsed="false">
      <c r="A320" s="76"/>
      <c r="C320" s="76"/>
      <c r="D320" s="76"/>
    </row>
    <row r="321" customFormat="false" ht="15" hidden="false" customHeight="false" outlineLevel="0" collapsed="false">
      <c r="A321" s="76"/>
      <c r="C321" s="76"/>
      <c r="D321" s="76"/>
    </row>
    <row r="322" customFormat="false" ht="15" hidden="false" customHeight="false" outlineLevel="0" collapsed="false">
      <c r="A322" s="76"/>
      <c r="C322" s="76"/>
      <c r="D322" s="76"/>
    </row>
    <row r="323" customFormat="false" ht="15" hidden="false" customHeight="false" outlineLevel="0" collapsed="false">
      <c r="A323" s="76"/>
      <c r="C323" s="76"/>
      <c r="D323" s="76"/>
    </row>
    <row r="324" customFormat="false" ht="15" hidden="false" customHeight="false" outlineLevel="0" collapsed="false">
      <c r="A324" s="76"/>
      <c r="C324" s="76"/>
      <c r="D324" s="76"/>
    </row>
    <row r="325" customFormat="false" ht="15" hidden="false" customHeight="false" outlineLevel="0" collapsed="false">
      <c r="A325" s="76"/>
      <c r="C325" s="76"/>
      <c r="D325" s="76"/>
    </row>
    <row r="326" customFormat="false" ht="15" hidden="false" customHeight="false" outlineLevel="0" collapsed="false">
      <c r="A326" s="76"/>
      <c r="C326" s="76"/>
      <c r="D326" s="76"/>
    </row>
    <row r="327" customFormat="false" ht="15" hidden="false" customHeight="false" outlineLevel="0" collapsed="false">
      <c r="A327" s="76"/>
      <c r="C327" s="76"/>
      <c r="D327" s="76"/>
    </row>
    <row r="328" customFormat="false" ht="15" hidden="false" customHeight="false" outlineLevel="0" collapsed="false">
      <c r="A328" s="76"/>
      <c r="C328" s="76"/>
      <c r="D328" s="76"/>
    </row>
    <row r="329" customFormat="false" ht="15" hidden="false" customHeight="false" outlineLevel="0" collapsed="false">
      <c r="A329" s="76"/>
      <c r="C329" s="76"/>
      <c r="D329" s="76"/>
    </row>
    <row r="330" customFormat="false" ht="15" hidden="false" customHeight="false" outlineLevel="0" collapsed="false">
      <c r="A330" s="76"/>
      <c r="C330" s="76"/>
      <c r="D330" s="76"/>
    </row>
    <row r="331" customFormat="false" ht="15" hidden="false" customHeight="false" outlineLevel="0" collapsed="false">
      <c r="A331" s="76"/>
      <c r="C331" s="76"/>
      <c r="D331" s="7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236111111111111" right="0.0784722222222222" top="0.619444444444444" bottom="0.540972222222222" header="0.354166666666667" footer="0.275694444444444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4.43"/>
    <col collapsed="false" customWidth="true" hidden="false" outlineLevel="0" max="5" min="5" style="76" width="43.71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181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182</v>
      </c>
      <c r="C4" s="27" t="s">
        <v>56</v>
      </c>
      <c r="D4" s="82"/>
      <c r="E4" s="31" t="s">
        <v>183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184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1174.88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2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1174.88</v>
      </c>
      <c r="E13" s="104"/>
      <c r="H13" s="109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54.9072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185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'VIGIA NOTURNO'!D21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476.2152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  <c r="H24" s="169"/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234.976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93.9904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29.372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11.7488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29.372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2.34976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7.04928</v>
      </c>
      <c r="E31" s="65" t="s">
        <v>98</v>
      </c>
    </row>
    <row r="32" customFormat="false" ht="15" hidden="false" customHeight="false" outlineLevel="0" collapsed="false">
      <c r="A32" s="64" t="s">
        <v>99</v>
      </c>
      <c r="B32" s="65" t="s">
        <v>168</v>
      </c>
      <c r="C32" s="66" t="n">
        <f aca="false">'VIGIA NOTURNO'!C34</f>
        <v>0.02</v>
      </c>
      <c r="D32" s="67" t="n">
        <f aca="false">D$13*C32</f>
        <v>23.4976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432.35584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97.867504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97.867504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32.661664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228.396672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84.049975296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312.446647296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f aca="false">RECEPCIONISTA!C47</f>
        <v>0.0007</v>
      </c>
      <c r="D47" s="89" t="n">
        <f aca="false">D$13*C47</f>
        <v>0.822416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0.0007</v>
      </c>
      <c r="D50" s="125" t="n">
        <f aca="false">SUM(D47:D49)</f>
        <v>0.822416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0.0002576</v>
      </c>
      <c r="D52" s="94" t="n">
        <f aca="false">D$13*C52</f>
        <v>0.302649088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0.0009576</v>
      </c>
      <c r="D53" s="130" t="n">
        <f aca="false">SUM(D50:D52)</f>
        <v>1.125065088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4.8933752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0.391470016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23.4976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22.8448888888889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8.40691911111111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23.4976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83.531853216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16.3177777777778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0.2467248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9.79066666666667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4.89533333333333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31.2505025777778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C85*C33</f>
        <v>0.00978839111111111</v>
      </c>
      <c r="D86" s="74" t="n">
        <f aca="false">D$13*C86</f>
        <v>11.5001849486222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42.7506875264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2523.3052931264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186</v>
      </c>
      <c r="E91" s="151" t="n">
        <f aca="false">D89*D91</f>
        <v>25233.052931264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177" t="s">
        <v>34</v>
      </c>
      <c r="B95" s="160" t="s">
        <v>35</v>
      </c>
      <c r="C95" s="161" t="n">
        <v>0</v>
      </c>
      <c r="D95" s="162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164" t="s">
        <v>37</v>
      </c>
      <c r="B96" s="160" t="s">
        <v>38</v>
      </c>
      <c r="C96" s="161" t="n">
        <v>0</v>
      </c>
      <c r="D96" s="165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27030.5869643964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64"/>
      <c r="B105" s="61" t="s">
        <v>47</v>
      </c>
      <c r="C105" s="62" t="n">
        <v>0.0065</v>
      </c>
      <c r="D105" s="59" t="n">
        <f aca="false">$D$100*C105</f>
        <v>175.698815268576</v>
      </c>
      <c r="E105" s="63"/>
    </row>
    <row r="106" customFormat="false" ht="15" hidden="false" customHeight="false" outlineLevel="0" collapsed="false">
      <c r="A106" s="64"/>
      <c r="B106" s="61" t="s">
        <v>48</v>
      </c>
      <c r="C106" s="62" t="n">
        <v>0.03</v>
      </c>
      <c r="D106" s="59" t="n">
        <f aca="false">$D$100*C106</f>
        <v>810.917608931891</v>
      </c>
      <c r="E106" s="63"/>
    </row>
    <row r="107" customFormat="false" ht="15" hidden="false" customHeight="false" outlineLevel="0" collapsed="false">
      <c r="A107" s="64"/>
      <c r="B107" s="61" t="s">
        <v>49</v>
      </c>
      <c r="C107" s="62" t="n">
        <v>0.03</v>
      </c>
      <c r="D107" s="59" t="n">
        <f aca="false">$D$100*C107</f>
        <v>810.917608931891</v>
      </c>
      <c r="E107" s="63"/>
    </row>
    <row r="108" customFormat="false" ht="15" hidden="false" customHeight="false" outlineLevel="0" collapsed="false">
      <c r="A108" s="64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1797.53403313236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28828.1209975287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345937.451970345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12.8" hidden="false" customHeight="false" outlineLevel="0" collapsed="false">
      <c r="D119" s="175"/>
    </row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96527777777778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false" hidden="false" outlineLevel="0" max="3" min="3" style="75" width="9.13"/>
    <col collapsed="false" customWidth="true" hidden="false" outlineLevel="0" max="4" min="4" style="77" width="13.43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187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78"/>
      <c r="B4" s="178"/>
      <c r="C4" s="178"/>
      <c r="D4" s="178"/>
      <c r="E4" s="31" t="s">
        <v>183</v>
      </c>
    </row>
    <row r="5" customFormat="false" ht="15" hidden="false" customHeight="false" outlineLevel="0" collapsed="false">
      <c r="A5" s="105"/>
      <c r="B5" s="106"/>
      <c r="C5" s="105"/>
      <c r="D5" s="107"/>
      <c r="E5" s="28" t="s">
        <v>188</v>
      </c>
    </row>
    <row r="6" customFormat="false" ht="15" hidden="false" customHeight="false" outlineLevel="0" collapsed="false">
      <c r="A6" s="105"/>
      <c r="B6" s="176" t="s">
        <v>189</v>
      </c>
      <c r="C6" s="27" t="s">
        <v>56</v>
      </c>
      <c r="D6" s="30" t="s">
        <v>166</v>
      </c>
      <c r="E6" s="28"/>
    </row>
    <row r="7" customFormat="false" ht="15" hidden="false" customHeight="false" outlineLevel="0" collapsed="false">
      <c r="A7" s="49"/>
      <c r="B7" s="50" t="s">
        <v>59</v>
      </c>
      <c r="C7" s="157"/>
      <c r="D7" s="157"/>
      <c r="E7" s="179"/>
    </row>
    <row r="8" customFormat="false" ht="15" hidden="false" customHeight="false" outlineLevel="0" collapsed="false">
      <c r="A8" s="79" t="n">
        <v>1</v>
      </c>
      <c r="B8" s="45" t="s">
        <v>61</v>
      </c>
      <c r="C8" s="79"/>
      <c r="D8" s="47" t="s">
        <v>32</v>
      </c>
      <c r="E8" s="45" t="s">
        <v>33</v>
      </c>
    </row>
    <row r="9" customFormat="false" ht="15" hidden="false" customHeight="false" outlineLevel="0" collapsed="false">
      <c r="A9" s="86"/>
      <c r="B9" s="87"/>
      <c r="C9" s="88"/>
      <c r="D9" s="89"/>
      <c r="E9" s="87" t="s">
        <v>62</v>
      </c>
    </row>
    <row r="10" customFormat="false" ht="15" hidden="false" customHeight="false" outlineLevel="0" collapsed="false">
      <c r="A10" s="90" t="s">
        <v>34</v>
      </c>
      <c r="B10" s="63" t="s">
        <v>63</v>
      </c>
      <c r="C10" s="91"/>
      <c r="D10" s="74" t="n">
        <v>1815.48</v>
      </c>
      <c r="E10" s="63" t="s">
        <v>64</v>
      </c>
    </row>
    <row r="11" customFormat="false" ht="15" hidden="false" customHeight="false" outlineLevel="0" collapsed="false">
      <c r="A11" s="90" t="s">
        <v>37</v>
      </c>
      <c r="B11" s="63" t="s">
        <v>66</v>
      </c>
      <c r="C11" s="86"/>
      <c r="D11" s="89"/>
      <c r="E11" s="87"/>
    </row>
    <row r="12" customFormat="false" ht="15" hidden="false" customHeight="false" outlineLevel="0" collapsed="false">
      <c r="A12" s="170"/>
      <c r="B12" s="180"/>
      <c r="C12" s="167"/>
      <c r="D12" s="67" t="n">
        <f aca="false">D10*C12</f>
        <v>0</v>
      </c>
      <c r="E12" s="65"/>
    </row>
    <row r="13" customFormat="false" ht="15" hidden="false" customHeight="false" outlineLevel="0" collapsed="false">
      <c r="A13" s="49" t="s">
        <v>67</v>
      </c>
      <c r="B13" s="171" t="s">
        <v>68</v>
      </c>
      <c r="C13" s="172"/>
      <c r="D13" s="173" t="n">
        <f aca="false">SUM(D10:D12)</f>
        <v>1815.48</v>
      </c>
      <c r="E13" s="100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190</v>
      </c>
      <c r="C17" s="66"/>
      <c r="D17" s="67" t="n">
        <f aca="false">(5.7*22)-(D10*6%)</f>
        <v>16.4712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191</v>
      </c>
    </row>
    <row r="19" customFormat="false" ht="12.8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  <c r="H19" s="181"/>
    </row>
    <row r="20" customFormat="false" ht="15" hidden="false" customHeight="false" outlineLevel="0" collapsed="false">
      <c r="A20" s="64"/>
      <c r="B20" s="182" t="s">
        <v>192</v>
      </c>
      <c r="C20" s="183"/>
      <c r="D20" s="184" t="n">
        <v>16.38</v>
      </c>
      <c r="E20" s="182" t="s">
        <v>193</v>
      </c>
    </row>
    <row r="21" customFormat="false" ht="15" hidden="false" customHeight="false" outlineLevel="0" collapsed="false">
      <c r="A21" s="64" t="s">
        <v>77</v>
      </c>
      <c r="B21" s="65" t="s">
        <v>78</v>
      </c>
      <c r="C21" s="66"/>
      <c r="D21" s="67" t="n">
        <v>20</v>
      </c>
      <c r="E21" s="65" t="s">
        <v>79</v>
      </c>
    </row>
    <row r="22" customFormat="false" ht="15" hidden="false" customHeight="false" outlineLevel="0" collapsed="false">
      <c r="A22" s="111"/>
      <c r="B22" s="69" t="s">
        <v>80</v>
      </c>
      <c r="C22" s="112" t="n">
        <f aca="false">SUM(C17:C21)</f>
        <v>0</v>
      </c>
      <c r="D22" s="71" t="n">
        <f aca="false">SUM(D17:D21)</f>
        <v>469.1592</v>
      </c>
      <c r="E22" s="65"/>
    </row>
    <row r="23" customFormat="false" ht="15" hidden="false" customHeight="false" outlineLevel="0" collapsed="false">
      <c r="A23" s="105"/>
      <c r="B23" s="106"/>
      <c r="C23" s="105"/>
      <c r="D23" s="107"/>
      <c r="E23" s="106"/>
    </row>
    <row r="24" customFormat="false" ht="15" hidden="false" customHeight="false" outlineLevel="0" collapsed="false">
      <c r="A24" s="22"/>
      <c r="B24" s="23" t="s">
        <v>81</v>
      </c>
      <c r="C24" s="24"/>
      <c r="D24" s="25"/>
      <c r="E24" s="26"/>
    </row>
    <row r="25" customFormat="false" ht="15" hidden="false" customHeight="false" outlineLevel="0" collapsed="false">
      <c r="A25" s="68"/>
      <c r="B25" s="69" t="s">
        <v>82</v>
      </c>
      <c r="C25" s="70" t="s">
        <v>31</v>
      </c>
      <c r="D25" s="71" t="s">
        <v>32</v>
      </c>
      <c r="E25" s="69" t="s">
        <v>33</v>
      </c>
    </row>
    <row r="26" customFormat="false" ht="15" hidden="false" customHeight="false" outlineLevel="0" collapsed="false">
      <c r="A26" s="64" t="s">
        <v>34</v>
      </c>
      <c r="B26" s="65" t="s">
        <v>83</v>
      </c>
      <c r="C26" s="66" t="n">
        <v>0.2</v>
      </c>
      <c r="D26" s="67" t="n">
        <f aca="false">D13*C26</f>
        <v>363.096</v>
      </c>
      <c r="E26" s="65" t="s">
        <v>84</v>
      </c>
    </row>
    <row r="27" customFormat="false" ht="15" hidden="false" customHeight="false" outlineLevel="0" collapsed="false">
      <c r="A27" s="64" t="s">
        <v>37</v>
      </c>
      <c r="B27" s="65" t="s">
        <v>85</v>
      </c>
      <c r="C27" s="66" t="n">
        <v>0.08</v>
      </c>
      <c r="D27" s="67" t="n">
        <f aca="false">D$13*C27</f>
        <v>145.2384</v>
      </c>
      <c r="E27" s="65" t="s">
        <v>74</v>
      </c>
    </row>
    <row r="28" customFormat="false" ht="15" hidden="false" customHeight="false" outlineLevel="0" collapsed="false">
      <c r="A28" s="64" t="s">
        <v>44</v>
      </c>
      <c r="B28" s="65" t="s">
        <v>86</v>
      </c>
      <c r="C28" s="66" t="n">
        <v>0.025</v>
      </c>
      <c r="D28" s="67" t="n">
        <f aca="false">D$13*C28</f>
        <v>45.387</v>
      </c>
      <c r="E28" s="65" t="s">
        <v>87</v>
      </c>
    </row>
    <row r="29" customFormat="false" ht="15" hidden="false" customHeight="false" outlineLevel="0" collapsed="false">
      <c r="A29" s="64" t="s">
        <v>77</v>
      </c>
      <c r="B29" s="65" t="s">
        <v>88</v>
      </c>
      <c r="C29" s="66" t="n">
        <v>0.01</v>
      </c>
      <c r="D29" s="67" t="n">
        <f aca="false">D$13*C29</f>
        <v>18.1548</v>
      </c>
      <c r="E29" s="65" t="s">
        <v>89</v>
      </c>
    </row>
    <row r="30" customFormat="false" ht="15" hidden="false" customHeight="false" outlineLevel="0" collapsed="false">
      <c r="A30" s="64" t="s">
        <v>90</v>
      </c>
      <c r="B30" s="65" t="s">
        <v>91</v>
      </c>
      <c r="C30" s="66" t="n">
        <v>0.025</v>
      </c>
      <c r="D30" s="67" t="n">
        <f aca="false">D$13*C30</f>
        <v>45.387</v>
      </c>
      <c r="E30" s="65" t="s">
        <v>92</v>
      </c>
    </row>
    <row r="31" customFormat="false" ht="15" hidden="false" customHeight="false" outlineLevel="0" collapsed="false">
      <c r="A31" s="64" t="s">
        <v>93</v>
      </c>
      <c r="B31" s="65" t="s">
        <v>94</v>
      </c>
      <c r="C31" s="66" t="n">
        <v>0.002</v>
      </c>
      <c r="D31" s="67" t="n">
        <f aca="false">D$13*C31</f>
        <v>3.63096</v>
      </c>
      <c r="E31" s="65" t="s">
        <v>95</v>
      </c>
    </row>
    <row r="32" customFormat="false" ht="15" hidden="false" customHeight="false" outlineLevel="0" collapsed="false">
      <c r="A32" s="64" t="s">
        <v>96</v>
      </c>
      <c r="B32" s="65" t="s">
        <v>97</v>
      </c>
      <c r="C32" s="66" t="n">
        <v>0.006</v>
      </c>
      <c r="D32" s="67" t="n">
        <f aca="false">D$13*C32</f>
        <v>10.89288</v>
      </c>
      <c r="E32" s="65" t="s">
        <v>98</v>
      </c>
    </row>
    <row r="33" customFormat="false" ht="15" hidden="false" customHeight="false" outlineLevel="0" collapsed="false">
      <c r="A33" s="64" t="s">
        <v>99</v>
      </c>
      <c r="B33" s="65" t="s">
        <v>168</v>
      </c>
      <c r="C33" s="66" t="n">
        <f aca="false">FAXINEIRO!C32</f>
        <v>0.02</v>
      </c>
      <c r="D33" s="67" t="n">
        <f aca="false">D$13*C33</f>
        <v>36.3096</v>
      </c>
      <c r="E33" s="65" t="s">
        <v>101</v>
      </c>
    </row>
    <row r="34" customFormat="false" ht="15" hidden="false" customHeight="false" outlineLevel="0" collapsed="false">
      <c r="A34" s="64"/>
      <c r="B34" s="69" t="s">
        <v>102</v>
      </c>
      <c r="C34" s="70" t="n">
        <f aca="false">SUM(C26:C33)</f>
        <v>0.368</v>
      </c>
      <c r="D34" s="71" t="n">
        <f aca="false">SUM(D26:D33)</f>
        <v>668.09664</v>
      </c>
      <c r="E34" s="65"/>
    </row>
    <row r="35" customFormat="false" ht="15" hidden="false" customHeight="false" outlineLevel="0" collapsed="false">
      <c r="A35" s="105"/>
      <c r="B35" s="106"/>
      <c r="C35" s="105"/>
      <c r="D35" s="107"/>
      <c r="E35" s="106"/>
    </row>
    <row r="36" customFormat="false" ht="15" hidden="false" customHeight="false" outlineLevel="0" collapsed="false">
      <c r="A36" s="22"/>
      <c r="B36" s="23" t="s">
        <v>103</v>
      </c>
      <c r="C36" s="24"/>
      <c r="D36" s="25"/>
      <c r="E36" s="26"/>
    </row>
    <row r="37" customFormat="false" ht="15" hidden="false" customHeight="false" outlineLevel="0" collapsed="false">
      <c r="A37" s="68"/>
      <c r="B37" s="69"/>
      <c r="C37" s="70" t="s">
        <v>31</v>
      </c>
      <c r="D37" s="71" t="s">
        <v>32</v>
      </c>
      <c r="E37" s="69" t="s">
        <v>33</v>
      </c>
    </row>
    <row r="38" customFormat="false" ht="15" hidden="false" customHeight="false" outlineLevel="0" collapsed="false">
      <c r="A38" s="64" t="s">
        <v>34</v>
      </c>
      <c r="B38" s="65" t="s">
        <v>104</v>
      </c>
      <c r="C38" s="66" t="n">
        <v>0.0833</v>
      </c>
      <c r="D38" s="67" t="n">
        <f aca="false">D$13*C38</f>
        <v>151.229484</v>
      </c>
      <c r="E38" s="65" t="s">
        <v>105</v>
      </c>
    </row>
    <row r="39" customFormat="false" ht="15" hidden="false" customHeight="false" outlineLevel="0" collapsed="false">
      <c r="A39" s="64" t="s">
        <v>37</v>
      </c>
      <c r="B39" s="72" t="s">
        <v>106</v>
      </c>
      <c r="C39" s="113" t="n">
        <v>0.0833</v>
      </c>
      <c r="D39" s="67" t="n">
        <f aca="false">D$13*C39</f>
        <v>151.229484</v>
      </c>
      <c r="E39" s="114" t="s">
        <v>107</v>
      </c>
    </row>
    <row r="40" customFormat="false" ht="15" hidden="false" customHeight="false" outlineLevel="0" collapsed="false">
      <c r="A40" s="64" t="s">
        <v>44</v>
      </c>
      <c r="B40" s="65" t="s">
        <v>108</v>
      </c>
      <c r="C40" s="66" t="n">
        <v>0.0278</v>
      </c>
      <c r="D40" s="67" t="n">
        <f aca="false">D$13*C40</f>
        <v>50.470344</v>
      </c>
      <c r="E40" s="65" t="s">
        <v>109</v>
      </c>
    </row>
    <row r="41" customFormat="false" ht="15" hidden="false" customHeight="false" outlineLevel="0" collapsed="false">
      <c r="A41" s="38"/>
      <c r="B41" s="39" t="s">
        <v>110</v>
      </c>
      <c r="C41" s="115" t="n">
        <f aca="false">SUM(C38:C40)</f>
        <v>0.1944</v>
      </c>
      <c r="D41" s="41" t="n">
        <f aca="false">SUM(D38:D40)</f>
        <v>352.929312</v>
      </c>
      <c r="E41" s="87"/>
    </row>
    <row r="42" customFormat="false" ht="15" hidden="false" customHeight="false" outlineLevel="0" collapsed="false">
      <c r="A42" s="116"/>
      <c r="B42" s="87"/>
      <c r="C42" s="73"/>
      <c r="D42" s="89"/>
      <c r="E42" s="117" t="s">
        <v>111</v>
      </c>
    </row>
    <row r="43" customFormat="false" ht="15" hidden="false" customHeight="false" outlineLevel="0" collapsed="false">
      <c r="A43" s="118" t="s">
        <v>44</v>
      </c>
      <c r="B43" s="72" t="s">
        <v>112</v>
      </c>
      <c r="C43" s="113" t="n">
        <f aca="false">C41*C34</f>
        <v>0.0715392</v>
      </c>
      <c r="D43" s="94" t="n">
        <f aca="false">D$13*C43</f>
        <v>129.877986816</v>
      </c>
      <c r="E43" s="119" t="s">
        <v>113</v>
      </c>
    </row>
    <row r="44" customFormat="false" ht="15" hidden="false" customHeight="false" outlineLevel="0" collapsed="false">
      <c r="A44" s="111"/>
      <c r="B44" s="120" t="s">
        <v>114</v>
      </c>
      <c r="C44" s="129" t="n">
        <f aca="false">SUM(C41:C43)</f>
        <v>0.2659392</v>
      </c>
      <c r="D44" s="130" t="n">
        <f aca="false">SUM(D41:D43)</f>
        <v>482.807298816</v>
      </c>
      <c r="E44" s="65"/>
    </row>
    <row r="45" customFormat="false" ht="15" hidden="false" customHeight="false" outlineLevel="0" collapsed="false">
      <c r="A45" s="44"/>
      <c r="B45" s="53"/>
      <c r="C45" s="46"/>
      <c r="D45" s="54"/>
      <c r="E45" s="53"/>
    </row>
    <row r="46" customFormat="false" ht="15" hidden="false" customHeight="false" outlineLevel="0" collapsed="false">
      <c r="A46" s="22"/>
      <c r="B46" s="23" t="s">
        <v>115</v>
      </c>
      <c r="C46" s="24"/>
      <c r="D46" s="25"/>
      <c r="E46" s="26"/>
    </row>
    <row r="47" customFormat="false" ht="15" hidden="false" customHeight="false" outlineLevel="0" collapsed="false">
      <c r="A47" s="38"/>
      <c r="B47" s="39"/>
      <c r="C47" s="115" t="s">
        <v>31</v>
      </c>
      <c r="D47" s="41" t="s">
        <v>32</v>
      </c>
      <c r="E47" s="39" t="s">
        <v>33</v>
      </c>
    </row>
    <row r="48" customFormat="false" ht="15" hidden="false" customHeight="false" outlineLevel="0" collapsed="false">
      <c r="A48" s="86" t="s">
        <v>34</v>
      </c>
      <c r="B48" s="87" t="s">
        <v>116</v>
      </c>
      <c r="C48" s="73" t="n">
        <v>0</v>
      </c>
      <c r="D48" s="89" t="n">
        <f aca="false">D$13*C48</f>
        <v>0</v>
      </c>
      <c r="E48" s="87" t="s">
        <v>117</v>
      </c>
    </row>
    <row r="49" customFormat="false" ht="15" hidden="false" customHeight="false" outlineLevel="0" collapsed="false">
      <c r="A49" s="90"/>
      <c r="B49" s="63"/>
      <c r="C49" s="40"/>
      <c r="D49" s="74"/>
      <c r="E49" s="63" t="s">
        <v>118</v>
      </c>
    </row>
    <row r="50" customFormat="false" ht="15" hidden="false" customHeight="false" outlineLevel="0" collapsed="false">
      <c r="A50" s="92"/>
      <c r="B50" s="72"/>
      <c r="C50" s="113"/>
      <c r="D50" s="94"/>
      <c r="E50" s="72" t="s">
        <v>119</v>
      </c>
    </row>
    <row r="51" customFormat="false" ht="15" hidden="false" customHeight="false" outlineLevel="0" collapsed="false">
      <c r="A51" s="122"/>
      <c r="B51" s="123" t="s">
        <v>110</v>
      </c>
      <c r="C51" s="124" t="n">
        <f aca="false">SUM(C48:C50)</f>
        <v>0</v>
      </c>
      <c r="D51" s="125" t="n">
        <f aca="false">SUM(D48:D50)</f>
        <v>0</v>
      </c>
      <c r="E51" s="63"/>
    </row>
    <row r="52" customFormat="false" ht="15" hidden="false" customHeight="false" outlineLevel="0" collapsed="false">
      <c r="A52" s="116"/>
      <c r="B52" s="126"/>
      <c r="C52" s="73"/>
      <c r="D52" s="89"/>
      <c r="E52" s="117" t="s">
        <v>111</v>
      </c>
    </row>
    <row r="53" customFormat="false" ht="15" hidden="false" customHeight="false" outlineLevel="0" collapsed="false">
      <c r="A53" s="118" t="s">
        <v>37</v>
      </c>
      <c r="B53" s="127" t="s">
        <v>112</v>
      </c>
      <c r="C53" s="113" t="n">
        <f aca="false">C51*C34</f>
        <v>0</v>
      </c>
      <c r="D53" s="94" t="n">
        <f aca="false">D$13*C53</f>
        <v>0</v>
      </c>
      <c r="E53" s="119"/>
    </row>
    <row r="54" customFormat="false" ht="15" hidden="false" customHeight="false" outlineLevel="0" collapsed="false">
      <c r="A54" s="128"/>
      <c r="B54" s="120" t="s">
        <v>121</v>
      </c>
      <c r="C54" s="129" t="n">
        <f aca="false">SUM(C51:C53)</f>
        <v>0</v>
      </c>
      <c r="D54" s="130" t="n">
        <f aca="false">SUM(D51:D53)</f>
        <v>0</v>
      </c>
      <c r="E54" s="65"/>
    </row>
    <row r="55" customFormat="false" ht="15" hidden="false" customHeight="false" outlineLevel="0" collapsed="false">
      <c r="A55" s="105"/>
      <c r="B55" s="106"/>
      <c r="C55" s="105"/>
      <c r="D55" s="107"/>
      <c r="E55" s="106"/>
    </row>
    <row r="56" customFormat="false" ht="15" hidden="false" customHeight="false" outlineLevel="0" collapsed="false">
      <c r="A56" s="22"/>
      <c r="B56" s="23" t="s">
        <v>122</v>
      </c>
      <c r="C56" s="24"/>
      <c r="D56" s="25"/>
      <c r="E56" s="26"/>
    </row>
    <row r="57" customFormat="false" ht="15" hidden="false" customHeight="false" outlineLevel="0" collapsed="false">
      <c r="A57" s="22"/>
      <c r="B57" s="39"/>
      <c r="C57" s="131" t="s">
        <v>31</v>
      </c>
      <c r="D57" s="58" t="s">
        <v>32</v>
      </c>
      <c r="E57" s="28" t="s">
        <v>33</v>
      </c>
    </row>
    <row r="58" customFormat="false" ht="15" hidden="false" customHeight="false" outlineLevel="0" collapsed="false">
      <c r="A58" s="116"/>
      <c r="B58" s="87"/>
      <c r="C58" s="86"/>
      <c r="D58" s="132"/>
      <c r="E58" s="133" t="s">
        <v>123</v>
      </c>
    </row>
    <row r="59" customFormat="false" ht="15" hidden="false" customHeight="false" outlineLevel="0" collapsed="false">
      <c r="A59" s="134" t="s">
        <v>34</v>
      </c>
      <c r="B59" s="63" t="s">
        <v>124</v>
      </c>
      <c r="C59" s="40" t="n">
        <f aca="false">5%*8.33%</f>
        <v>0.004165</v>
      </c>
      <c r="D59" s="135" t="n">
        <f aca="false">D$13*C59</f>
        <v>7.5614742</v>
      </c>
      <c r="E59" s="133" t="s">
        <v>125</v>
      </c>
    </row>
    <row r="60" customFormat="false" ht="15" hidden="false" customHeight="false" outlineLevel="0" collapsed="false">
      <c r="A60" s="118"/>
      <c r="B60" s="72"/>
      <c r="C60" s="113"/>
      <c r="D60" s="136"/>
      <c r="E60" s="119" t="s">
        <v>126</v>
      </c>
    </row>
    <row r="61" customFormat="false" ht="15" hidden="false" customHeight="false" outlineLevel="0" collapsed="false">
      <c r="A61" s="90"/>
      <c r="B61" s="63"/>
      <c r="C61" s="40"/>
      <c r="D61" s="74"/>
      <c r="E61" s="117" t="s">
        <v>127</v>
      </c>
    </row>
    <row r="62" customFormat="false" ht="15" hidden="false" customHeight="false" outlineLevel="0" collapsed="false">
      <c r="A62" s="92" t="s">
        <v>37</v>
      </c>
      <c r="B62" s="72" t="s">
        <v>128</v>
      </c>
      <c r="C62" s="113" t="n">
        <f aca="false">C59*8%</f>
        <v>0.0003332</v>
      </c>
      <c r="D62" s="94" t="n">
        <f aca="false">D$13*C62</f>
        <v>0.604917936</v>
      </c>
      <c r="E62" s="119" t="s">
        <v>129</v>
      </c>
    </row>
    <row r="63" customFormat="false" ht="15" hidden="false" customHeight="false" outlineLevel="0" collapsed="false">
      <c r="A63" s="86"/>
      <c r="B63" s="87" t="s">
        <v>130</v>
      </c>
      <c r="C63" s="73"/>
      <c r="D63" s="89"/>
      <c r="E63" s="87" t="s">
        <v>131</v>
      </c>
    </row>
    <row r="64" customFormat="false" ht="15" hidden="false" customHeight="false" outlineLevel="0" collapsed="false">
      <c r="A64" s="92" t="s">
        <v>44</v>
      </c>
      <c r="B64" s="72" t="s">
        <v>132</v>
      </c>
      <c r="C64" s="113" t="n">
        <v>0.02</v>
      </c>
      <c r="D64" s="94" t="n">
        <f aca="false">D$13*C64</f>
        <v>36.3096</v>
      </c>
      <c r="E64" s="72"/>
    </row>
    <row r="65" customFormat="false" ht="15" hidden="false" customHeight="false" outlineLevel="0" collapsed="false">
      <c r="A65" s="86"/>
      <c r="B65" s="87"/>
      <c r="C65" s="137"/>
      <c r="D65" s="89"/>
      <c r="E65" s="117" t="s">
        <v>133</v>
      </c>
    </row>
    <row r="66" customFormat="false" ht="15" hidden="false" customHeight="false" outlineLevel="0" collapsed="false">
      <c r="A66" s="90" t="s">
        <v>77</v>
      </c>
      <c r="B66" s="63" t="s">
        <v>134</v>
      </c>
      <c r="C66" s="138" t="n">
        <f aca="false">(7/30)/12</f>
        <v>0.0194444444444444</v>
      </c>
      <c r="D66" s="74" t="n">
        <f aca="false">D$13*C66</f>
        <v>35.301</v>
      </c>
      <c r="E66" s="133" t="s">
        <v>135</v>
      </c>
    </row>
    <row r="67" customFormat="false" ht="15" hidden="false" customHeight="false" outlineLevel="0" collapsed="false">
      <c r="A67" s="92"/>
      <c r="B67" s="63"/>
      <c r="C67" s="139"/>
      <c r="D67" s="94"/>
      <c r="E67" s="133" t="s">
        <v>136</v>
      </c>
    </row>
    <row r="68" customFormat="false" ht="15" hidden="false" customHeight="false" outlineLevel="0" collapsed="false">
      <c r="A68" s="134" t="s">
        <v>90</v>
      </c>
      <c r="B68" s="87" t="s">
        <v>112</v>
      </c>
      <c r="C68" s="140" t="n">
        <f aca="false">C66*C34</f>
        <v>0.00715555555555556</v>
      </c>
      <c r="D68" s="74" t="n">
        <f aca="false">D$13*C68</f>
        <v>12.990768</v>
      </c>
      <c r="E68" s="87" t="s">
        <v>137</v>
      </c>
    </row>
    <row r="69" customFormat="false" ht="15" hidden="false" customHeight="false" outlineLevel="0" collapsed="false">
      <c r="A69" s="134"/>
      <c r="B69" s="72"/>
      <c r="C69" s="140"/>
      <c r="D69" s="141"/>
      <c r="E69" s="72" t="s">
        <v>138</v>
      </c>
    </row>
    <row r="70" customFormat="false" ht="15" hidden="false" customHeight="false" outlineLevel="0" collapsed="false">
      <c r="A70" s="86"/>
      <c r="B70" s="87" t="s">
        <v>130</v>
      </c>
      <c r="C70" s="73"/>
      <c r="D70" s="89"/>
      <c r="E70" s="63" t="s">
        <v>131</v>
      </c>
    </row>
    <row r="71" customFormat="false" ht="15" hidden="false" customHeight="false" outlineLevel="0" collapsed="false">
      <c r="A71" s="92" t="s">
        <v>93</v>
      </c>
      <c r="B71" s="72" t="s">
        <v>139</v>
      </c>
      <c r="C71" s="113" t="n">
        <v>0.02</v>
      </c>
      <c r="D71" s="94" t="n">
        <f aca="false">D$13*C71</f>
        <v>36.3096</v>
      </c>
      <c r="E71" s="72"/>
    </row>
    <row r="72" customFormat="false" ht="15" hidden="false" customHeight="false" outlineLevel="0" collapsed="false">
      <c r="A72" s="68"/>
      <c r="B72" s="69" t="s">
        <v>140</v>
      </c>
      <c r="C72" s="70" t="n">
        <f aca="false">SUM(C59:C71)</f>
        <v>0.0710982</v>
      </c>
      <c r="D72" s="71" t="n">
        <f aca="false">SUM(D59:D71)</f>
        <v>129.077360136</v>
      </c>
      <c r="E72" s="65"/>
    </row>
    <row r="73" customFormat="false" ht="15" hidden="false" customHeight="false" outlineLevel="0" collapsed="false">
      <c r="A73" s="44"/>
      <c r="B73" s="53"/>
      <c r="C73" s="46"/>
      <c r="D73" s="54"/>
      <c r="E73" s="53"/>
    </row>
    <row r="74" customFormat="false" ht="15" hidden="false" customHeight="false" outlineLevel="0" collapsed="false">
      <c r="A74" s="22"/>
      <c r="B74" s="23" t="s">
        <v>141</v>
      </c>
      <c r="C74" s="24"/>
      <c r="D74" s="25"/>
      <c r="E74" s="26"/>
    </row>
    <row r="75" customFormat="false" ht="15" hidden="false" customHeight="false" outlineLevel="0" collapsed="false">
      <c r="A75" s="142"/>
      <c r="B75" s="31"/>
      <c r="C75" s="143" t="s">
        <v>31</v>
      </c>
      <c r="D75" s="58" t="s">
        <v>32</v>
      </c>
      <c r="E75" s="31" t="s">
        <v>33</v>
      </c>
    </row>
    <row r="76" customFormat="false" ht="15" hidden="false" customHeight="false" outlineLevel="0" collapsed="false">
      <c r="A76" s="86"/>
      <c r="B76" s="87"/>
      <c r="C76" s="86"/>
      <c r="D76" s="89"/>
      <c r="E76" s="87" t="s">
        <v>194</v>
      </c>
    </row>
    <row r="77" customFormat="false" ht="15" hidden="false" customHeight="false" outlineLevel="0" collapsed="false">
      <c r="A77" s="90" t="s">
        <v>34</v>
      </c>
      <c r="B77" s="63" t="s">
        <v>142</v>
      </c>
      <c r="C77" s="40" t="n">
        <f aca="false">(5/30)/12</f>
        <v>0.0138888888888889</v>
      </c>
      <c r="D77" s="74" t="n">
        <f aca="false">D$13*C77</f>
        <v>25.215</v>
      </c>
      <c r="E77" s="133" t="s">
        <v>143</v>
      </c>
    </row>
    <row r="78" customFormat="false" ht="15" hidden="false" customHeight="false" outlineLevel="0" collapsed="false">
      <c r="A78" s="116"/>
      <c r="B78" s="87"/>
      <c r="C78" s="144"/>
      <c r="D78" s="89"/>
      <c r="E78" s="87" t="s">
        <v>144</v>
      </c>
    </row>
    <row r="79" customFormat="false" ht="15" hidden="false" customHeight="false" outlineLevel="0" collapsed="false">
      <c r="A79" s="134" t="s">
        <v>37</v>
      </c>
      <c r="B79" s="63" t="s">
        <v>145</v>
      </c>
      <c r="C79" s="140" t="n">
        <v>0.00021</v>
      </c>
      <c r="D79" s="74" t="n">
        <f aca="false">D$13*C79</f>
        <v>0.3812508</v>
      </c>
      <c r="E79" s="63" t="s">
        <v>146</v>
      </c>
    </row>
    <row r="80" customFormat="false" ht="15" hidden="false" customHeight="false" outlineLevel="0" collapsed="false">
      <c r="A80" s="118"/>
      <c r="B80" s="72"/>
      <c r="C80" s="145"/>
      <c r="D80" s="94"/>
      <c r="E80" s="72" t="s">
        <v>147</v>
      </c>
    </row>
    <row r="81" customFormat="false" ht="15" hidden="false" customHeight="false" outlineLevel="0" collapsed="false">
      <c r="A81" s="90"/>
      <c r="B81" s="63"/>
      <c r="C81" s="138"/>
      <c r="D81" s="74"/>
      <c r="E81" s="106" t="s">
        <v>148</v>
      </c>
    </row>
    <row r="82" customFormat="false" ht="15" hidden="false" customHeight="false" outlineLevel="0" collapsed="false">
      <c r="A82" s="90" t="s">
        <v>44</v>
      </c>
      <c r="B82" s="63" t="s">
        <v>149</v>
      </c>
      <c r="C82" s="138" t="n">
        <f aca="false">(3/30)/12</f>
        <v>0.00833333333333333</v>
      </c>
      <c r="D82" s="74" t="n">
        <f aca="false">D$13*C82</f>
        <v>15.129</v>
      </c>
      <c r="E82" s="133" t="s">
        <v>150</v>
      </c>
    </row>
    <row r="83" customFormat="false" ht="15" hidden="false" customHeight="false" outlineLevel="0" collapsed="false">
      <c r="A83" s="92"/>
      <c r="B83" s="63"/>
      <c r="C83" s="139"/>
      <c r="D83" s="94"/>
      <c r="E83" s="133" t="s">
        <v>151</v>
      </c>
    </row>
    <row r="84" customFormat="false" ht="15" hidden="false" customHeight="false" outlineLevel="0" collapsed="false">
      <c r="A84" s="134" t="s">
        <v>77</v>
      </c>
      <c r="B84" s="87" t="s">
        <v>152</v>
      </c>
      <c r="C84" s="140" t="n">
        <f aca="false">(15/30)/12*0.1</f>
        <v>0.00416666666666667</v>
      </c>
      <c r="D84" s="74" t="n">
        <f aca="false">D$13*C84</f>
        <v>7.5645</v>
      </c>
      <c r="E84" s="87" t="s">
        <v>153</v>
      </c>
    </row>
    <row r="85" customFormat="false" ht="15" hidden="false" customHeight="false" outlineLevel="0" collapsed="false">
      <c r="A85" s="134"/>
      <c r="B85" s="72"/>
      <c r="C85" s="140"/>
      <c r="D85" s="141"/>
      <c r="E85" s="72" t="s">
        <v>154</v>
      </c>
    </row>
    <row r="86" customFormat="false" ht="15" hidden="false" customHeight="false" outlineLevel="0" collapsed="false">
      <c r="A86" s="68"/>
      <c r="B86" s="69" t="s">
        <v>50</v>
      </c>
      <c r="C86" s="70" t="n">
        <f aca="false">SUM(C77:C85)</f>
        <v>0.0265988888888889</v>
      </c>
      <c r="D86" s="71" t="n">
        <f aca="false">SUM(D77:D85)</f>
        <v>48.2897508</v>
      </c>
      <c r="E86" s="65"/>
    </row>
    <row r="87" customFormat="false" ht="15" hidden="false" customHeight="false" outlineLevel="0" collapsed="false">
      <c r="A87" s="64" t="s">
        <v>90</v>
      </c>
      <c r="B87" s="65" t="s">
        <v>155</v>
      </c>
      <c r="C87" s="73" t="n">
        <f aca="false">C86*C34</f>
        <v>0.00978839111111111</v>
      </c>
      <c r="D87" s="74" t="n">
        <f aca="false">D$13*C87</f>
        <v>17.7706282944</v>
      </c>
      <c r="E87" s="87" t="s">
        <v>156</v>
      </c>
    </row>
    <row r="88" customFormat="false" ht="15" hidden="false" customHeight="false" outlineLevel="0" collapsed="false">
      <c r="A88" s="146"/>
      <c r="B88" s="147" t="s">
        <v>157</v>
      </c>
      <c r="C88" s="146"/>
      <c r="D88" s="148" t="n">
        <f aca="false">SUM(D86:D87)</f>
        <v>66.0603790944</v>
      </c>
      <c r="E88" s="72" t="s">
        <v>169</v>
      </c>
    </row>
    <row r="89" customFormat="false" ht="15" hidden="false" customHeight="false" outlineLevel="0" collapsed="false">
      <c r="A89" s="44"/>
      <c r="B89" s="45"/>
      <c r="C89" s="44"/>
      <c r="D89" s="47"/>
      <c r="E89" s="53"/>
    </row>
    <row r="90" customFormat="false" ht="15" hidden="false" customHeight="false" outlineLevel="0" collapsed="false">
      <c r="A90" s="64"/>
      <c r="B90" s="69" t="s">
        <v>159</v>
      </c>
      <c r="C90" s="70"/>
      <c r="D90" s="71" t="n">
        <f aca="false">D88+D72+D54+D44+D34+D22+D13</f>
        <v>3630.6808780464</v>
      </c>
      <c r="E90" s="65"/>
    </row>
    <row r="91" customFormat="false" ht="15" hidden="false" customHeight="false" outlineLevel="0" collapsed="false">
      <c r="A91" s="44"/>
      <c r="B91" s="45"/>
      <c r="C91" s="149"/>
      <c r="D91" s="47"/>
      <c r="E91" s="53"/>
    </row>
    <row r="92" customFormat="false" ht="15.75" hidden="false" customHeight="false" outlineLevel="0" collapsed="false">
      <c r="A92" s="44"/>
      <c r="B92" s="69" t="s">
        <v>160</v>
      </c>
      <c r="C92" s="70"/>
      <c r="D92" s="150" t="s">
        <v>161</v>
      </c>
      <c r="E92" s="151" t="n">
        <f aca="false">D90*D92</f>
        <v>7261.3617560928</v>
      </c>
    </row>
    <row r="93" customFormat="false" ht="15" hidden="false" customHeight="false" outlineLevel="0" collapsed="false">
      <c r="A93" s="105"/>
      <c r="B93" s="106"/>
      <c r="C93" s="105"/>
      <c r="D93" s="107"/>
      <c r="E93" s="106"/>
    </row>
    <row r="94" customFormat="false" ht="15" hidden="false" customHeight="false" outlineLevel="0" collapsed="false">
      <c r="A94" s="22"/>
      <c r="B94" s="23" t="s">
        <v>30</v>
      </c>
      <c r="C94" s="24"/>
      <c r="D94" s="25"/>
      <c r="E94" s="26"/>
    </row>
    <row r="95" customFormat="false" ht="15" hidden="false" customHeight="false" outlineLevel="0" collapsed="false">
      <c r="A95" s="27"/>
      <c r="B95" s="28"/>
      <c r="C95" s="29" t="s">
        <v>31</v>
      </c>
      <c r="D95" s="30" t="s">
        <v>32</v>
      </c>
      <c r="E95" s="31" t="s">
        <v>33</v>
      </c>
    </row>
    <row r="96" customFormat="false" ht="15" hidden="false" customHeight="false" outlineLevel="0" collapsed="false">
      <c r="A96" s="159" t="s">
        <v>34</v>
      </c>
      <c r="B96" s="160" t="s">
        <v>35</v>
      </c>
      <c r="C96" s="161" t="n">
        <v>0</v>
      </c>
      <c r="D96" s="162" t="n">
        <f aca="false">E92*C96</f>
        <v>0</v>
      </c>
      <c r="E96" s="163" t="s">
        <v>36</v>
      </c>
    </row>
    <row r="97" customFormat="false" ht="15" hidden="false" customHeight="false" outlineLevel="0" collapsed="false">
      <c r="A97" s="164" t="s">
        <v>37</v>
      </c>
      <c r="B97" s="160" t="s">
        <v>38</v>
      </c>
      <c r="C97" s="161" t="n">
        <v>0</v>
      </c>
      <c r="D97" s="165" t="n">
        <f aca="false">(E92+D96)*C97</f>
        <v>0</v>
      </c>
      <c r="E97" s="163" t="s">
        <v>39</v>
      </c>
    </row>
    <row r="98" customFormat="false" ht="15" hidden="false" customHeight="false" outlineLevel="0" collapsed="false">
      <c r="A98" s="86"/>
      <c r="B98" s="39" t="s">
        <v>40</v>
      </c>
      <c r="C98" s="40"/>
      <c r="D98" s="41" t="n">
        <f aca="false">SUM(D96:D97)</f>
        <v>0</v>
      </c>
      <c r="E98" s="42"/>
    </row>
    <row r="99" customFormat="false" ht="12.8" hidden="false" customHeight="false" outlineLevel="0" collapsed="false">
      <c r="A99" s="111" t="s">
        <v>162</v>
      </c>
      <c r="B99" s="152" t="s">
        <v>163</v>
      </c>
      <c r="C99" s="153"/>
      <c r="D99" s="154"/>
      <c r="E99" s="155"/>
    </row>
    <row r="100" customFormat="false" ht="15" hidden="false" customHeight="false" outlineLevel="0" collapsed="false">
      <c r="A100" s="44"/>
      <c r="B100" s="45"/>
      <c r="C100" s="46"/>
      <c r="D100" s="47"/>
      <c r="E100" s="48"/>
    </row>
    <row r="101" customFormat="false" ht="15" hidden="false" customHeight="false" outlineLevel="0" collapsed="false">
      <c r="A101" s="49"/>
      <c r="B101" s="50" t="s">
        <v>42</v>
      </c>
      <c r="C101" s="51"/>
      <c r="D101" s="30" t="n">
        <f aca="false">(D98+E92)/(1-6.65%)</f>
        <v>7778.64140984767</v>
      </c>
      <c r="E101" s="52"/>
    </row>
    <row r="102" customFormat="false" ht="15" hidden="false" customHeight="false" outlineLevel="0" collapsed="false">
      <c r="A102" s="44"/>
      <c r="B102" s="53"/>
      <c r="C102" s="46"/>
      <c r="D102" s="54"/>
      <c r="E102" s="48"/>
    </row>
    <row r="103" customFormat="false" ht="15" hidden="false" customHeight="false" outlineLevel="0" collapsed="false">
      <c r="A103" s="22"/>
      <c r="B103" s="23" t="s">
        <v>43</v>
      </c>
      <c r="C103" s="55"/>
      <c r="D103" s="56"/>
      <c r="E103" s="57"/>
    </row>
    <row r="104" customFormat="false" ht="15" hidden="false" customHeight="false" outlineLevel="0" collapsed="false">
      <c r="A104" s="27"/>
      <c r="B104" s="28"/>
      <c r="C104" s="29" t="s">
        <v>31</v>
      </c>
      <c r="D104" s="58" t="s">
        <v>32</v>
      </c>
      <c r="E104" s="31" t="s">
        <v>33</v>
      </c>
    </row>
    <row r="105" customFormat="false" ht="15" hidden="false" customHeight="false" outlineLevel="0" collapsed="false">
      <c r="A105" s="92" t="s">
        <v>44</v>
      </c>
      <c r="B105" s="72" t="s">
        <v>45</v>
      </c>
      <c r="C105" s="113"/>
      <c r="D105" s="67"/>
      <c r="E105" s="60" t="s">
        <v>46</v>
      </c>
    </row>
    <row r="106" customFormat="false" ht="15" hidden="false" customHeight="false" outlineLevel="0" collapsed="false">
      <c r="A106" s="64"/>
      <c r="B106" s="61" t="s">
        <v>47</v>
      </c>
      <c r="C106" s="62" t="n">
        <v>0.0065</v>
      </c>
      <c r="D106" s="59" t="n">
        <f aca="false">$D$101*C106</f>
        <v>50.5611691640099</v>
      </c>
      <c r="E106" s="63"/>
    </row>
    <row r="107" customFormat="false" ht="15" hidden="false" customHeight="false" outlineLevel="0" collapsed="false">
      <c r="A107" s="64"/>
      <c r="B107" s="61" t="s">
        <v>48</v>
      </c>
      <c r="C107" s="62" t="n">
        <v>0.03</v>
      </c>
      <c r="D107" s="59" t="n">
        <f aca="false">$D$101*C107</f>
        <v>233.35924229543</v>
      </c>
      <c r="E107" s="63"/>
    </row>
    <row r="108" customFormat="false" ht="15" hidden="false" customHeight="false" outlineLevel="0" collapsed="false">
      <c r="A108" s="64"/>
      <c r="B108" s="61" t="s">
        <v>49</v>
      </c>
      <c r="C108" s="62" t="n">
        <v>0.03</v>
      </c>
      <c r="D108" s="59" t="n">
        <f aca="false">$D$101*C108</f>
        <v>233.35924229543</v>
      </c>
      <c r="E108" s="63"/>
    </row>
    <row r="109" customFormat="false" ht="15" hidden="false" customHeight="false" outlineLevel="0" collapsed="false">
      <c r="A109" s="64"/>
      <c r="B109" s="65"/>
      <c r="C109" s="62" t="n">
        <v>0</v>
      </c>
      <c r="D109" s="67"/>
      <c r="E109" s="63"/>
    </row>
    <row r="110" customFormat="false" ht="15" hidden="false" customHeight="false" outlineLevel="0" collapsed="false">
      <c r="A110" s="68"/>
      <c r="B110" s="69" t="s">
        <v>50</v>
      </c>
      <c r="C110" s="70" t="n">
        <f aca="false">SUM(C106:C109)</f>
        <v>0.0665</v>
      </c>
      <c r="D110" s="71" t="n">
        <f aca="false">SUM(D106:D109)</f>
        <v>517.27965375487</v>
      </c>
      <c r="E110" s="72"/>
    </row>
    <row r="111" customFormat="false" ht="15" hidden="false" customHeight="false" outlineLevel="0" collapsed="false">
      <c r="A111" s="64"/>
      <c r="B111" s="65"/>
      <c r="C111" s="73"/>
      <c r="D111" s="74"/>
      <c r="E111" s="65"/>
    </row>
    <row r="112" customFormat="false" ht="15" hidden="false" customHeight="false" outlineLevel="0" collapsed="false">
      <c r="A112" s="64"/>
      <c r="B112" s="69" t="s">
        <v>51</v>
      </c>
      <c r="C112" s="64"/>
      <c r="D112" s="71" t="n">
        <f aca="false">D110+D101</f>
        <v>8295.92106360254</v>
      </c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 t="s">
        <v>52</v>
      </c>
      <c r="C115" s="64" t="n">
        <v>12</v>
      </c>
      <c r="D115" s="71" t="n">
        <f aca="false">D112*C115</f>
        <v>99551.0527632305</v>
      </c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12.8" hidden="false" customHeight="false" outlineLevel="0" collapsed="false">
      <c r="D120" s="185"/>
    </row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7875" bottom="0.39375" header="0.51180555555555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56.14"/>
    <col collapsed="false" customWidth="true" hidden="false" outlineLevel="0" max="4" min="4" style="0" width="13.02"/>
    <col collapsed="false" customWidth="true" hidden="false" outlineLevel="0" max="5" min="5" style="0" width="38.14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195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196</v>
      </c>
      <c r="C4" s="27" t="s">
        <v>56</v>
      </c>
      <c r="D4" s="30" t="s">
        <v>166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 t="s">
        <v>197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1728.78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1728.78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21.6732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(21.63*22)*80%</f>
        <v>380.688</v>
      </c>
      <c r="E18" s="65" t="s">
        <v>74</v>
      </c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FAXINEIRO!D20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442.9812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345.756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138.3024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43.2195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17.2878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43.2195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3.45756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10.37268</v>
      </c>
      <c r="E31" s="65" t="s">
        <v>98</v>
      </c>
    </row>
    <row r="32" customFormat="false" ht="15" hidden="false" customHeight="false" outlineLevel="0" collapsed="false">
      <c r="A32" s="64" t="s">
        <v>99</v>
      </c>
      <c r="B32" s="65" t="s">
        <v>168</v>
      </c>
      <c r="C32" s="66" t="n">
        <f aca="false">MOTORISTA!C33</f>
        <v>0.02</v>
      </c>
      <c r="D32" s="67" t="n">
        <f aca="false">D$13*C32</f>
        <v>34.5756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636.19104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144.007374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144.007374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48.060084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336.074832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123.675538176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459.750370176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/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7.2003687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0.576029496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34.5756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33.6151666666667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12.3703813333333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34.5756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122.913146196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90"/>
      <c r="B74" s="63"/>
      <c r="C74" s="40"/>
      <c r="D74" s="74"/>
      <c r="E74" s="117" t="s">
        <v>127</v>
      </c>
    </row>
    <row r="75" customFormat="false" ht="15" hidden="false" customHeight="false" outlineLevel="0" collapsed="false">
      <c r="A75" s="90" t="s">
        <v>34</v>
      </c>
      <c r="B75" s="63" t="s">
        <v>142</v>
      </c>
      <c r="C75" s="40" t="n">
        <f aca="false">(5/30)/12</f>
        <v>0.0138888888888889</v>
      </c>
      <c r="D75" s="74" t="n">
        <f aca="false">D$13*C75</f>
        <v>24.0108333333333</v>
      </c>
      <c r="E75" s="133" t="s">
        <v>143</v>
      </c>
    </row>
    <row r="76" customFormat="false" ht="15" hidden="false" customHeight="false" outlineLevel="0" collapsed="false">
      <c r="A76" s="116"/>
      <c r="B76" s="87"/>
      <c r="C76" s="144"/>
      <c r="D76" s="89"/>
      <c r="E76" s="87" t="s">
        <v>144</v>
      </c>
    </row>
    <row r="77" customFormat="false" ht="15" hidden="false" customHeight="false" outlineLevel="0" collapsed="false">
      <c r="A77" s="134" t="s">
        <v>37</v>
      </c>
      <c r="B77" s="63" t="s">
        <v>145</v>
      </c>
      <c r="C77" s="140" t="n">
        <v>0.00021</v>
      </c>
      <c r="D77" s="74" t="n">
        <f aca="false">D$13*C77</f>
        <v>0.3630438</v>
      </c>
      <c r="E77" s="63" t="s">
        <v>146</v>
      </c>
    </row>
    <row r="78" customFormat="false" ht="15" hidden="false" customHeight="false" outlineLevel="0" collapsed="false">
      <c r="A78" s="118"/>
      <c r="B78" s="72"/>
      <c r="C78" s="145"/>
      <c r="D78" s="94"/>
      <c r="E78" s="72" t="s">
        <v>147</v>
      </c>
    </row>
    <row r="79" customFormat="false" ht="15" hidden="false" customHeight="false" outlineLevel="0" collapsed="false">
      <c r="A79" s="90"/>
      <c r="B79" s="63"/>
      <c r="C79" s="138"/>
      <c r="D79" s="74"/>
      <c r="E79" s="106" t="s">
        <v>148</v>
      </c>
    </row>
    <row r="80" customFormat="false" ht="15" hidden="false" customHeight="false" outlineLevel="0" collapsed="false">
      <c r="A80" s="90" t="s">
        <v>44</v>
      </c>
      <c r="B80" s="63" t="s">
        <v>149</v>
      </c>
      <c r="C80" s="138" t="n">
        <f aca="false">(3/30)/12</f>
        <v>0.00833333333333333</v>
      </c>
      <c r="D80" s="74" t="n">
        <f aca="false">D$13*C80</f>
        <v>14.4065</v>
      </c>
      <c r="E80" s="133" t="s">
        <v>150</v>
      </c>
    </row>
    <row r="81" customFormat="false" ht="15" hidden="false" customHeight="false" outlineLevel="0" collapsed="false">
      <c r="A81" s="92"/>
      <c r="B81" s="63"/>
      <c r="C81" s="139"/>
      <c r="D81" s="94"/>
      <c r="E81" s="133" t="s">
        <v>151</v>
      </c>
    </row>
    <row r="82" customFormat="false" ht="15" hidden="false" customHeight="false" outlineLevel="0" collapsed="false">
      <c r="A82" s="134" t="s">
        <v>77</v>
      </c>
      <c r="B82" s="87" t="s">
        <v>152</v>
      </c>
      <c r="C82" s="140" t="n">
        <f aca="false">(15/30)/12*0.1</f>
        <v>0.00416666666666667</v>
      </c>
      <c r="D82" s="74" t="n">
        <f aca="false">D$13*C82</f>
        <v>7.20325</v>
      </c>
      <c r="E82" s="87" t="s">
        <v>153</v>
      </c>
    </row>
    <row r="83" customFormat="false" ht="15" hidden="false" customHeight="false" outlineLevel="0" collapsed="false">
      <c r="A83" s="134"/>
      <c r="B83" s="72"/>
      <c r="C83" s="140"/>
      <c r="D83" s="141"/>
      <c r="E83" s="72" t="s">
        <v>154</v>
      </c>
    </row>
    <row r="84" customFormat="false" ht="15" hidden="false" customHeight="false" outlineLevel="0" collapsed="false">
      <c r="A84" s="68"/>
      <c r="B84" s="69" t="s">
        <v>50</v>
      </c>
      <c r="C84" s="70" t="n">
        <f aca="false">SUM(C74:C83)</f>
        <v>0.0265988888888889</v>
      </c>
      <c r="D84" s="71" t="n">
        <f aca="false">SUM(D74:D83)</f>
        <v>45.9836271333333</v>
      </c>
      <c r="E84" s="65"/>
    </row>
    <row r="85" customFormat="false" ht="15" hidden="false" customHeight="false" outlineLevel="0" collapsed="false">
      <c r="A85" s="64" t="s">
        <v>90</v>
      </c>
      <c r="B85" s="65" t="s">
        <v>155</v>
      </c>
      <c r="C85" s="73" t="n">
        <f aca="false">C84*C33</f>
        <v>0.00978839111111111</v>
      </c>
      <c r="D85" s="74" t="n">
        <f aca="false">D$13*C85</f>
        <v>16.9219747850667</v>
      </c>
      <c r="E85" s="87" t="s">
        <v>156</v>
      </c>
    </row>
    <row r="86" customFormat="false" ht="15" hidden="false" customHeight="false" outlineLevel="0" collapsed="false">
      <c r="A86" s="146"/>
      <c r="B86" s="147" t="s">
        <v>157</v>
      </c>
      <c r="C86" s="146"/>
      <c r="D86" s="148" t="n">
        <f aca="false">SUM(D84:D85)</f>
        <v>62.9056019184</v>
      </c>
      <c r="E86" s="72" t="s">
        <v>169</v>
      </c>
    </row>
    <row r="87" customFormat="false" ht="15" hidden="false" customHeight="false" outlineLevel="0" collapsed="false">
      <c r="A87" s="44"/>
      <c r="B87" s="45"/>
      <c r="C87" s="44"/>
      <c r="D87" s="47"/>
      <c r="E87" s="53"/>
    </row>
    <row r="88" customFormat="false" ht="15" hidden="false" customHeight="false" outlineLevel="0" collapsed="false">
      <c r="A88" s="64"/>
      <c r="B88" s="69" t="s">
        <v>159</v>
      </c>
      <c r="C88" s="70"/>
      <c r="D88" s="71" t="n">
        <f aca="false">D86+D71+D53+D43+D33+D21+D13</f>
        <v>3453.5213582904</v>
      </c>
      <c r="E88" s="65"/>
    </row>
    <row r="89" customFormat="false" ht="15" hidden="false" customHeight="false" outlineLevel="0" collapsed="false">
      <c r="A89" s="44"/>
      <c r="B89" s="45"/>
      <c r="C89" s="149"/>
      <c r="D89" s="47"/>
      <c r="E89" s="53"/>
    </row>
    <row r="90" customFormat="false" ht="15.75" hidden="false" customHeight="false" outlineLevel="0" collapsed="false">
      <c r="A90" s="44"/>
      <c r="B90" s="69" t="s">
        <v>160</v>
      </c>
      <c r="C90" s="70"/>
      <c r="D90" s="150" t="s">
        <v>198</v>
      </c>
      <c r="E90" s="151" t="n">
        <f aca="false">D88*D90</f>
        <v>3453.5213582904</v>
      </c>
    </row>
    <row r="91" customFormat="false" ht="15" hidden="false" customHeight="false" outlineLevel="0" collapsed="false">
      <c r="A91" s="105"/>
      <c r="B91" s="106"/>
      <c r="C91" s="105"/>
      <c r="D91" s="107"/>
      <c r="E91" s="106"/>
    </row>
    <row r="92" customFormat="false" ht="15" hidden="false" customHeight="false" outlineLevel="0" collapsed="false">
      <c r="A92" s="22"/>
      <c r="B92" s="23" t="s">
        <v>30</v>
      </c>
      <c r="C92" s="24"/>
      <c r="D92" s="25"/>
      <c r="E92" s="26"/>
    </row>
    <row r="93" customFormat="false" ht="15" hidden="false" customHeight="false" outlineLevel="0" collapsed="false">
      <c r="A93" s="27"/>
      <c r="B93" s="28"/>
      <c r="C93" s="29" t="s">
        <v>31</v>
      </c>
      <c r="D93" s="30" t="s">
        <v>32</v>
      </c>
      <c r="E93" s="31" t="s">
        <v>33</v>
      </c>
    </row>
    <row r="94" customFormat="false" ht="15" hidden="false" customHeight="false" outlineLevel="0" collapsed="false">
      <c r="A94" s="159" t="s">
        <v>34</v>
      </c>
      <c r="B94" s="160" t="s">
        <v>35</v>
      </c>
      <c r="C94" s="161" t="n">
        <v>0</v>
      </c>
      <c r="D94" s="162" t="n">
        <f aca="false">E90*C94</f>
        <v>0</v>
      </c>
      <c r="E94" s="163" t="s">
        <v>36</v>
      </c>
    </row>
    <row r="95" customFormat="false" ht="15" hidden="false" customHeight="false" outlineLevel="0" collapsed="false">
      <c r="A95" s="164" t="s">
        <v>37</v>
      </c>
      <c r="B95" s="160" t="s">
        <v>38</v>
      </c>
      <c r="C95" s="161" t="n">
        <v>0</v>
      </c>
      <c r="D95" s="165" t="n">
        <f aca="false">(E90+D94)*C95</f>
        <v>0</v>
      </c>
      <c r="E95" s="163" t="s">
        <v>39</v>
      </c>
    </row>
    <row r="96" customFormat="false" ht="15" hidden="false" customHeight="false" outlineLevel="0" collapsed="false">
      <c r="A96" s="86"/>
      <c r="B96" s="39" t="s">
        <v>40</v>
      </c>
      <c r="C96" s="40"/>
      <c r="D96" s="41" t="n">
        <f aca="false">SUM(D94:D95)</f>
        <v>0</v>
      </c>
      <c r="E96" s="42"/>
    </row>
    <row r="97" customFormat="false" ht="13.8" hidden="false" customHeight="false" outlineLevel="0" collapsed="false">
      <c r="A97" s="111" t="s">
        <v>162</v>
      </c>
      <c r="B97" s="152" t="s">
        <v>163</v>
      </c>
      <c r="C97" s="153"/>
      <c r="D97" s="154"/>
      <c r="E97" s="155"/>
    </row>
    <row r="98" customFormat="false" ht="15" hidden="false" customHeight="false" outlineLevel="0" collapsed="false">
      <c r="A98" s="44"/>
      <c r="B98" s="45"/>
      <c r="C98" s="46"/>
      <c r="D98" s="47"/>
      <c r="E98" s="48"/>
    </row>
    <row r="99" customFormat="false" ht="15" hidden="false" customHeight="false" outlineLevel="0" collapsed="false">
      <c r="A99" s="49"/>
      <c r="B99" s="50" t="s">
        <v>42</v>
      </c>
      <c r="C99" s="51"/>
      <c r="D99" s="30" t="n">
        <f aca="false">(E90+D96)/(1-6.65%)</f>
        <v>3699.54082302132</v>
      </c>
      <c r="E99" s="52"/>
    </row>
    <row r="100" customFormat="false" ht="15" hidden="false" customHeight="false" outlineLevel="0" collapsed="false">
      <c r="A100" s="44"/>
      <c r="B100" s="53"/>
      <c r="C100" s="46"/>
      <c r="D100" s="54"/>
      <c r="E100" s="48"/>
    </row>
    <row r="101" customFormat="false" ht="15" hidden="false" customHeight="false" outlineLevel="0" collapsed="false">
      <c r="A101" s="22"/>
      <c r="B101" s="23" t="s">
        <v>43</v>
      </c>
      <c r="C101" s="55"/>
      <c r="D101" s="56"/>
      <c r="E101" s="57"/>
    </row>
    <row r="102" customFormat="false" ht="15" hidden="false" customHeight="false" outlineLevel="0" collapsed="false">
      <c r="A102" s="27"/>
      <c r="B102" s="28"/>
      <c r="C102" s="29" t="s">
        <v>31</v>
      </c>
      <c r="D102" s="58" t="s">
        <v>32</v>
      </c>
      <c r="E102" s="31" t="s">
        <v>33</v>
      </c>
    </row>
    <row r="103" customFormat="false" ht="15" hidden="false" customHeight="false" outlineLevel="0" collapsed="false">
      <c r="A103" s="92" t="s">
        <v>44</v>
      </c>
      <c r="B103" s="72" t="s">
        <v>45</v>
      </c>
      <c r="C103" s="113"/>
      <c r="D103" s="67"/>
      <c r="E103" s="60" t="s">
        <v>46</v>
      </c>
    </row>
    <row r="104" customFormat="false" ht="15" hidden="false" customHeight="false" outlineLevel="0" collapsed="false">
      <c r="A104" s="37"/>
      <c r="B104" s="61" t="s">
        <v>47</v>
      </c>
      <c r="C104" s="62" t="n">
        <v>0.0065</v>
      </c>
      <c r="D104" s="59" t="n">
        <f aca="false">$D$99*C104</f>
        <v>24.0470153496386</v>
      </c>
      <c r="E104" s="63"/>
    </row>
    <row r="105" customFormat="false" ht="15" hidden="false" customHeight="false" outlineLevel="0" collapsed="false">
      <c r="A105" s="37"/>
      <c r="B105" s="61" t="s">
        <v>48</v>
      </c>
      <c r="C105" s="62" t="n">
        <v>0.03</v>
      </c>
      <c r="D105" s="59" t="n">
        <f aca="false">$D$99*C105</f>
        <v>110.98622469064</v>
      </c>
      <c r="E105" s="63"/>
    </row>
    <row r="106" customFormat="false" ht="15" hidden="false" customHeight="false" outlineLevel="0" collapsed="false">
      <c r="A106" s="37"/>
      <c r="B106" s="61" t="s">
        <v>49</v>
      </c>
      <c r="C106" s="62" t="n">
        <v>0.03</v>
      </c>
      <c r="D106" s="59" t="n">
        <f aca="false">$D$99*C106</f>
        <v>110.98622469064</v>
      </c>
      <c r="E106" s="63"/>
    </row>
    <row r="107" customFormat="false" ht="15" hidden="false" customHeight="false" outlineLevel="0" collapsed="false">
      <c r="A107" s="37"/>
      <c r="B107" s="61"/>
      <c r="C107" s="62"/>
      <c r="D107" s="59" t="n">
        <f aca="false">D99*C107</f>
        <v>0</v>
      </c>
      <c r="E107" s="63"/>
    </row>
    <row r="108" customFormat="false" ht="15" hidden="false" customHeight="false" outlineLevel="0" collapsed="false">
      <c r="A108" s="68"/>
      <c r="B108" s="69" t="s">
        <v>50</v>
      </c>
      <c r="C108" s="70" t="n">
        <f aca="false">SUM(C104:C107)</f>
        <v>0.0665</v>
      </c>
      <c r="D108" s="71" t="n">
        <f aca="false">SUM(D104:D107)</f>
        <v>246.019464730918</v>
      </c>
      <c r="E108" s="72"/>
    </row>
    <row r="109" customFormat="false" ht="15" hidden="false" customHeight="false" outlineLevel="0" collapsed="false">
      <c r="A109" s="64"/>
      <c r="B109" s="65"/>
      <c r="C109" s="73"/>
      <c r="D109" s="74"/>
      <c r="E109" s="65"/>
    </row>
    <row r="110" customFormat="false" ht="15" hidden="false" customHeight="false" outlineLevel="0" collapsed="false">
      <c r="A110" s="64"/>
      <c r="B110" s="69" t="s">
        <v>51</v>
      </c>
      <c r="C110" s="64"/>
      <c r="D110" s="71" t="n">
        <f aca="false">D108+D99</f>
        <v>3945.56028775224</v>
      </c>
      <c r="E110" s="65"/>
    </row>
    <row r="111" customFormat="false" ht="15" hidden="false" customHeight="false" outlineLevel="0" collapsed="false">
      <c r="A111" s="64"/>
      <c r="B111" s="69"/>
      <c r="C111" s="64"/>
      <c r="D111" s="71"/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 t="s">
        <v>52</v>
      </c>
      <c r="C113" s="64" t="n">
        <v>12</v>
      </c>
      <c r="D113" s="71" t="n">
        <f aca="false">D110*C113</f>
        <v>47346.7234530268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customFormat="false" ht="15" hidden="false" customHeight="false" outlineLevel="0" collapsed="false">
      <c r="A116" s="76"/>
      <c r="B116" s="76"/>
      <c r="C116" s="76"/>
      <c r="D116" s="76"/>
      <c r="E116" s="76"/>
    </row>
    <row r="117" customFormat="false" ht="15" hidden="false" customHeight="false" outlineLevel="0" collapsed="false">
      <c r="A117" s="76"/>
      <c r="B117" s="76"/>
      <c r="C117" s="76"/>
      <c r="D117" s="76"/>
      <c r="E117" s="76"/>
    </row>
    <row r="118" customFormat="false" ht="15" hidden="false" customHeight="false" outlineLevel="0" collapsed="false">
      <c r="A118" s="76"/>
      <c r="B118" s="76"/>
      <c r="C118" s="76"/>
      <c r="D118" s="76"/>
      <c r="E118" s="7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18055555555556" right="0.0395833333333333" top="0.659027777777778" bottom="0.540972222222222" header="0.39375" footer="0.275694444444444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199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200</v>
      </c>
      <c r="C4" s="27" t="s">
        <v>56</v>
      </c>
      <c r="D4" s="82" t="s">
        <v>201</v>
      </c>
      <c r="E4" s="31" t="s">
        <v>183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184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1754.92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1754.92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20.1048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202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'BOMBEIRO ELETRICISTA'!D20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441.4128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350.984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140.3936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43.873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17.5492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43.873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3.50984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10.52952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'BOMBEIRO ELETRICISTA'!C32</f>
        <v>0.02</v>
      </c>
      <c r="D32" s="59" t="n">
        <f aca="false">D$13*C32</f>
        <v>35.0984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645.81056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146.184836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146.184836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48.786776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341.156448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125.545572864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466.702020864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7.3092418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0.584739344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35.0984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34.1234444444444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12.5574275555556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35.0984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124.771653144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24.3738888888889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0.3685332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14.6243333333333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7.31216666666667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46.6789220888889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87.30727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133.986192088889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3567.60322609689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203</v>
      </c>
      <c r="E91" s="151" t="n">
        <f aca="false">D89*D91</f>
        <v>3567.60322609689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3821.74957268012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24.8413722224208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114.652487180404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114.652487180404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254.146346583228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4075.89591926335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48910.7510311602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934722222222222" bottom="0.619444444444444" header="0.669444444444444" footer="0.354166666666667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4" activeCellId="0" sqref="E4"/>
    </sheetView>
  </sheetViews>
  <sheetFormatPr defaultColWidth="9.13671875" defaultRowHeight="13.8" zeroHeight="false" outlineLevelRow="0" outlineLevelCol="0"/>
  <cols>
    <col collapsed="false" customWidth="true" hidden="false" outlineLevel="0" max="1" min="1" style="75" width="3.57"/>
    <col collapsed="false" customWidth="true" hidden="false" outlineLevel="0" max="2" min="2" style="76" width="50"/>
    <col collapsed="false" customWidth="true" hidden="false" outlineLevel="0" max="3" min="3" style="75" width="7.71"/>
    <col collapsed="false" customWidth="true" hidden="false" outlineLevel="0" max="4" min="4" style="77" width="13.7"/>
    <col collapsed="false" customWidth="true" hidden="false" outlineLevel="0" max="5" min="5" style="76" width="43.53"/>
    <col collapsed="false" customWidth="false" hidden="false" outlineLevel="0" max="1021" min="6" style="76" width="9.13"/>
    <col collapsed="false" customWidth="true" hidden="false" outlineLevel="0" max="1025" min="1022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171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204</v>
      </c>
      <c r="C4" s="27" t="s">
        <v>56</v>
      </c>
      <c r="D4" s="30" t="s">
        <v>166</v>
      </c>
      <c r="E4" s="31" t="s">
        <v>173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/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1520.9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/>
      <c r="B10" s="63"/>
      <c r="C10" s="86"/>
      <c r="D10" s="89"/>
      <c r="E10" s="87"/>
    </row>
    <row r="11" customFormat="false" ht="15" hidden="false" customHeight="false" outlineLevel="0" collapsed="false">
      <c r="A11" s="134"/>
      <c r="B11" s="65"/>
      <c r="C11" s="167"/>
      <c r="D11" s="67"/>
      <c r="E11" s="65"/>
    </row>
    <row r="12" customFormat="false" ht="15.75" hidden="false" customHeight="false" outlineLevel="0" collapsed="false">
      <c r="A12" s="170"/>
      <c r="B12" s="65"/>
      <c r="C12" s="64"/>
      <c r="D12" s="67"/>
      <c r="E12" s="65"/>
    </row>
    <row r="13" customFormat="false" ht="15" hidden="false" customHeight="false" outlineLevel="0" collapsed="false">
      <c r="A13" s="49" t="s">
        <v>67</v>
      </c>
      <c r="B13" s="171" t="s">
        <v>68</v>
      </c>
      <c r="C13" s="172"/>
      <c r="D13" s="173" t="n">
        <f aca="false">SUM(D8:D12)</f>
        <v>1520.9</v>
      </c>
      <c r="E13" s="100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34.146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(21.63*80%)*16</f>
        <v>276.864</v>
      </c>
      <c r="E18" s="65" t="s">
        <v>178</v>
      </c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.75" hidden="false" customHeight="false" outlineLevel="0" collapsed="false">
      <c r="A20" s="64" t="s">
        <v>77</v>
      </c>
      <c r="B20" s="65" t="s">
        <v>78</v>
      </c>
      <c r="C20" s="66"/>
      <c r="D20" s="67" t="n">
        <f aca="false">ENCARREGADO!D20</f>
        <v>5</v>
      </c>
      <c r="E20" s="65" t="s">
        <v>79</v>
      </c>
    </row>
    <row r="21" customFormat="false" ht="15" hidden="false" customHeight="false" outlineLevel="0" collapsed="false">
      <c r="A21" s="174"/>
      <c r="B21" s="65" t="s">
        <v>179</v>
      </c>
      <c r="C21" s="167"/>
      <c r="D21" s="67" t="n">
        <f aca="false">(D8/210*16)*1.5</f>
        <v>173.817142857143</v>
      </c>
      <c r="E21" s="65" t="s">
        <v>180</v>
      </c>
    </row>
    <row r="22" customFormat="false" ht="15" hidden="false" customHeight="false" outlineLevel="0" collapsed="false">
      <c r="A22" s="111"/>
      <c r="B22" s="69" t="s">
        <v>80</v>
      </c>
      <c r="C22" s="112" t="n">
        <f aca="false">SUM(C17:C20)</f>
        <v>0</v>
      </c>
      <c r="D22" s="71" t="n">
        <f aca="false">SUM(D17:D21)</f>
        <v>525.447142857143</v>
      </c>
      <c r="E22" s="65"/>
    </row>
    <row r="23" customFormat="false" ht="15" hidden="false" customHeight="false" outlineLevel="0" collapsed="false">
      <c r="A23" s="105"/>
      <c r="B23" s="106"/>
      <c r="C23" s="105"/>
      <c r="D23" s="107"/>
      <c r="E23" s="106"/>
    </row>
    <row r="24" customFormat="false" ht="15" hidden="false" customHeight="false" outlineLevel="0" collapsed="false">
      <c r="A24" s="22"/>
      <c r="B24" s="23" t="s">
        <v>81</v>
      </c>
      <c r="C24" s="24"/>
      <c r="D24" s="25"/>
      <c r="E24" s="26"/>
    </row>
    <row r="25" customFormat="false" ht="15" hidden="false" customHeight="false" outlineLevel="0" collapsed="false">
      <c r="A25" s="68"/>
      <c r="B25" s="69" t="s">
        <v>82</v>
      </c>
      <c r="C25" s="70" t="s">
        <v>31</v>
      </c>
      <c r="D25" s="71" t="s">
        <v>32</v>
      </c>
      <c r="E25" s="69" t="s">
        <v>33</v>
      </c>
    </row>
    <row r="26" customFormat="false" ht="15" hidden="false" customHeight="false" outlineLevel="0" collapsed="false">
      <c r="A26" s="64" t="s">
        <v>34</v>
      </c>
      <c r="B26" s="65" t="s">
        <v>83</v>
      </c>
      <c r="C26" s="66" t="n">
        <v>0.2</v>
      </c>
      <c r="D26" s="67" t="n">
        <f aca="false">D13*C26</f>
        <v>304.18</v>
      </c>
      <c r="E26" s="65" t="s">
        <v>84</v>
      </c>
    </row>
    <row r="27" customFormat="false" ht="15" hidden="false" customHeight="false" outlineLevel="0" collapsed="false">
      <c r="A27" s="64" t="s">
        <v>37</v>
      </c>
      <c r="B27" s="65" t="s">
        <v>85</v>
      </c>
      <c r="C27" s="66" t="n">
        <v>0.08</v>
      </c>
      <c r="D27" s="67" t="n">
        <f aca="false">D$13*C27</f>
        <v>121.672</v>
      </c>
      <c r="E27" s="65" t="s">
        <v>74</v>
      </c>
    </row>
    <row r="28" customFormat="false" ht="15" hidden="false" customHeight="false" outlineLevel="0" collapsed="false">
      <c r="A28" s="64" t="s">
        <v>44</v>
      </c>
      <c r="B28" s="65" t="s">
        <v>86</v>
      </c>
      <c r="C28" s="66" t="n">
        <v>0.025</v>
      </c>
      <c r="D28" s="67" t="n">
        <f aca="false">D$13*C28</f>
        <v>38.0225</v>
      </c>
      <c r="E28" s="65" t="s">
        <v>87</v>
      </c>
    </row>
    <row r="29" customFormat="false" ht="15" hidden="false" customHeight="false" outlineLevel="0" collapsed="false">
      <c r="A29" s="64" t="s">
        <v>77</v>
      </c>
      <c r="B29" s="65" t="s">
        <v>88</v>
      </c>
      <c r="C29" s="66" t="n">
        <v>0.01</v>
      </c>
      <c r="D29" s="67" t="n">
        <f aca="false">D$13*C29</f>
        <v>15.209</v>
      </c>
      <c r="E29" s="65" t="s">
        <v>89</v>
      </c>
    </row>
    <row r="30" customFormat="false" ht="15" hidden="false" customHeight="false" outlineLevel="0" collapsed="false">
      <c r="A30" s="64" t="s">
        <v>90</v>
      </c>
      <c r="B30" s="65" t="s">
        <v>91</v>
      </c>
      <c r="C30" s="66" t="n">
        <v>0.025</v>
      </c>
      <c r="D30" s="67" t="n">
        <f aca="false">D$13*C30</f>
        <v>38.0225</v>
      </c>
      <c r="E30" s="65" t="s">
        <v>92</v>
      </c>
    </row>
    <row r="31" customFormat="false" ht="15" hidden="false" customHeight="false" outlineLevel="0" collapsed="false">
      <c r="A31" s="64" t="s">
        <v>93</v>
      </c>
      <c r="B31" s="65" t="s">
        <v>94</v>
      </c>
      <c r="C31" s="66" t="n">
        <v>0.002</v>
      </c>
      <c r="D31" s="67" t="n">
        <f aca="false">D$13*C31</f>
        <v>3.0418</v>
      </c>
      <c r="E31" s="65" t="s">
        <v>95</v>
      </c>
    </row>
    <row r="32" customFormat="false" ht="15" hidden="false" customHeight="false" outlineLevel="0" collapsed="false">
      <c r="A32" s="64" t="s">
        <v>96</v>
      </c>
      <c r="B32" s="65" t="s">
        <v>97</v>
      </c>
      <c r="C32" s="66" t="n">
        <v>0.006</v>
      </c>
      <c r="D32" s="67" t="n">
        <f aca="false">D$13*C32</f>
        <v>9.1254</v>
      </c>
      <c r="E32" s="65" t="s">
        <v>98</v>
      </c>
    </row>
    <row r="33" customFormat="false" ht="15" hidden="false" customHeight="false" outlineLevel="0" collapsed="false">
      <c r="A33" s="64" t="s">
        <v>99</v>
      </c>
      <c r="B33" s="65" t="s">
        <v>168</v>
      </c>
      <c r="C33" s="66" t="n">
        <f aca="false">ENCARREGADO!C32</f>
        <v>0.02</v>
      </c>
      <c r="D33" s="67" t="n">
        <f aca="false">D$13*C33</f>
        <v>30.418</v>
      </c>
      <c r="E33" s="65" t="s">
        <v>101</v>
      </c>
    </row>
    <row r="34" customFormat="false" ht="15" hidden="false" customHeight="false" outlineLevel="0" collapsed="false">
      <c r="A34" s="64"/>
      <c r="B34" s="69" t="s">
        <v>102</v>
      </c>
      <c r="C34" s="70" t="n">
        <f aca="false">SUM(C26:C33)</f>
        <v>0.368</v>
      </c>
      <c r="D34" s="71" t="n">
        <f aca="false">SUM(D26:D33)</f>
        <v>559.6912</v>
      </c>
      <c r="E34" s="65"/>
    </row>
    <row r="35" customFormat="false" ht="15" hidden="false" customHeight="false" outlineLevel="0" collapsed="false">
      <c r="A35" s="105"/>
      <c r="B35" s="106"/>
      <c r="C35" s="105"/>
      <c r="D35" s="107"/>
      <c r="E35" s="106"/>
    </row>
    <row r="36" customFormat="false" ht="15" hidden="false" customHeight="false" outlineLevel="0" collapsed="false">
      <c r="A36" s="22"/>
      <c r="B36" s="23" t="s">
        <v>103</v>
      </c>
      <c r="C36" s="24"/>
      <c r="D36" s="25"/>
      <c r="E36" s="26"/>
    </row>
    <row r="37" customFormat="false" ht="15" hidden="false" customHeight="false" outlineLevel="0" collapsed="false">
      <c r="A37" s="68"/>
      <c r="B37" s="69"/>
      <c r="C37" s="70" t="s">
        <v>31</v>
      </c>
      <c r="D37" s="71" t="s">
        <v>32</v>
      </c>
      <c r="E37" s="69" t="s">
        <v>33</v>
      </c>
    </row>
    <row r="38" customFormat="false" ht="15" hidden="false" customHeight="false" outlineLevel="0" collapsed="false">
      <c r="A38" s="64" t="s">
        <v>34</v>
      </c>
      <c r="B38" s="65" t="s">
        <v>104</v>
      </c>
      <c r="C38" s="66" t="n">
        <v>0.0833</v>
      </c>
      <c r="D38" s="67" t="n">
        <f aca="false">D$13*C38</f>
        <v>126.69097</v>
      </c>
      <c r="E38" s="65" t="s">
        <v>105</v>
      </c>
    </row>
    <row r="39" customFormat="false" ht="15" hidden="false" customHeight="false" outlineLevel="0" collapsed="false">
      <c r="A39" s="64" t="s">
        <v>37</v>
      </c>
      <c r="B39" s="72" t="s">
        <v>106</v>
      </c>
      <c r="C39" s="113" t="n">
        <v>0.0833</v>
      </c>
      <c r="D39" s="67" t="n">
        <f aca="false">D$13*C39</f>
        <v>126.69097</v>
      </c>
      <c r="E39" s="114" t="s">
        <v>107</v>
      </c>
    </row>
    <row r="40" customFormat="false" ht="15" hidden="false" customHeight="false" outlineLevel="0" collapsed="false">
      <c r="A40" s="64" t="s">
        <v>44</v>
      </c>
      <c r="B40" s="65" t="s">
        <v>108</v>
      </c>
      <c r="C40" s="66" t="n">
        <v>0.0278</v>
      </c>
      <c r="D40" s="67" t="n">
        <f aca="false">D$13*C40</f>
        <v>42.28102</v>
      </c>
      <c r="E40" s="65" t="s">
        <v>109</v>
      </c>
    </row>
    <row r="41" customFormat="false" ht="15" hidden="false" customHeight="false" outlineLevel="0" collapsed="false">
      <c r="A41" s="38"/>
      <c r="B41" s="39" t="s">
        <v>110</v>
      </c>
      <c r="C41" s="115" t="n">
        <f aca="false">SUM(C38:C40)</f>
        <v>0.1944</v>
      </c>
      <c r="D41" s="41" t="n">
        <f aca="false">SUM(D38:D40)</f>
        <v>295.66296</v>
      </c>
      <c r="E41" s="87"/>
    </row>
    <row r="42" customFormat="false" ht="15" hidden="false" customHeight="false" outlineLevel="0" collapsed="false">
      <c r="A42" s="116"/>
      <c r="B42" s="87"/>
      <c r="C42" s="73"/>
      <c r="D42" s="89"/>
      <c r="E42" s="117" t="s">
        <v>111</v>
      </c>
    </row>
    <row r="43" customFormat="false" ht="15" hidden="false" customHeight="false" outlineLevel="0" collapsed="false">
      <c r="A43" s="118" t="s">
        <v>44</v>
      </c>
      <c r="B43" s="72" t="s">
        <v>112</v>
      </c>
      <c r="C43" s="113" t="n">
        <f aca="false">C41*C34</f>
        <v>0.0715392</v>
      </c>
      <c r="D43" s="94" t="n">
        <f aca="false">D$13*C43</f>
        <v>108.80396928</v>
      </c>
      <c r="E43" s="119" t="s">
        <v>113</v>
      </c>
    </row>
    <row r="44" customFormat="false" ht="15" hidden="false" customHeight="false" outlineLevel="0" collapsed="false">
      <c r="A44" s="111"/>
      <c r="B44" s="120" t="s">
        <v>114</v>
      </c>
      <c r="C44" s="129" t="n">
        <f aca="false">SUM(C41:C43)</f>
        <v>0.2659392</v>
      </c>
      <c r="D44" s="130" t="n">
        <f aca="false">SUM(D41:D43)</f>
        <v>404.46692928</v>
      </c>
      <c r="E44" s="65"/>
    </row>
    <row r="45" customFormat="false" ht="15" hidden="false" customHeight="false" outlineLevel="0" collapsed="false">
      <c r="A45" s="44"/>
      <c r="B45" s="53"/>
      <c r="C45" s="46"/>
      <c r="D45" s="54"/>
      <c r="E45" s="53"/>
    </row>
    <row r="46" customFormat="false" ht="15" hidden="false" customHeight="false" outlineLevel="0" collapsed="false">
      <c r="A46" s="22"/>
      <c r="B46" s="23" t="s">
        <v>115</v>
      </c>
      <c r="C46" s="24"/>
      <c r="D46" s="25"/>
      <c r="E46" s="26"/>
    </row>
    <row r="47" customFormat="false" ht="15" hidden="false" customHeight="false" outlineLevel="0" collapsed="false">
      <c r="A47" s="38"/>
      <c r="B47" s="39"/>
      <c r="C47" s="115" t="s">
        <v>31</v>
      </c>
      <c r="D47" s="41" t="s">
        <v>32</v>
      </c>
      <c r="E47" s="39" t="s">
        <v>33</v>
      </c>
    </row>
    <row r="48" customFormat="false" ht="15" hidden="false" customHeight="false" outlineLevel="0" collapsed="false">
      <c r="A48" s="86" t="s">
        <v>34</v>
      </c>
      <c r="B48" s="87" t="s">
        <v>116</v>
      </c>
      <c r="C48" s="73" t="n">
        <v>0</v>
      </c>
      <c r="D48" s="89" t="n">
        <f aca="false">D$13*C48</f>
        <v>0</v>
      </c>
      <c r="E48" s="87" t="s">
        <v>117</v>
      </c>
    </row>
    <row r="49" customFormat="false" ht="15" hidden="false" customHeight="false" outlineLevel="0" collapsed="false">
      <c r="A49" s="90"/>
      <c r="B49" s="63"/>
      <c r="C49" s="40"/>
      <c r="D49" s="74"/>
      <c r="E49" s="63" t="s">
        <v>118</v>
      </c>
    </row>
    <row r="50" customFormat="false" ht="15" hidden="false" customHeight="false" outlineLevel="0" collapsed="false">
      <c r="A50" s="92"/>
      <c r="B50" s="72"/>
      <c r="C50" s="113"/>
      <c r="D50" s="94"/>
      <c r="E50" s="72" t="s">
        <v>119</v>
      </c>
    </row>
    <row r="51" customFormat="false" ht="15" hidden="false" customHeight="false" outlineLevel="0" collapsed="false">
      <c r="A51" s="122"/>
      <c r="B51" s="123" t="s">
        <v>110</v>
      </c>
      <c r="C51" s="124" t="n">
        <f aca="false">SUM(C48:C50)</f>
        <v>0</v>
      </c>
      <c r="D51" s="125" t="n">
        <f aca="false">SUM(D48:D50)</f>
        <v>0</v>
      </c>
      <c r="E51" s="63"/>
    </row>
    <row r="52" customFormat="false" ht="15" hidden="false" customHeight="false" outlineLevel="0" collapsed="false">
      <c r="A52" s="116"/>
      <c r="B52" s="126"/>
      <c r="C52" s="73"/>
      <c r="D52" s="89"/>
      <c r="E52" s="117" t="s">
        <v>111</v>
      </c>
    </row>
    <row r="53" customFormat="false" ht="15" hidden="false" customHeight="false" outlineLevel="0" collapsed="false">
      <c r="A53" s="118" t="s">
        <v>37</v>
      </c>
      <c r="B53" s="127" t="s">
        <v>112</v>
      </c>
      <c r="C53" s="113" t="n">
        <f aca="false">C51*C34</f>
        <v>0</v>
      </c>
      <c r="D53" s="94" t="n">
        <f aca="false">D$13*C53</f>
        <v>0</v>
      </c>
      <c r="E53" s="119"/>
    </row>
    <row r="54" customFormat="false" ht="15" hidden="false" customHeight="false" outlineLevel="0" collapsed="false">
      <c r="A54" s="128"/>
      <c r="B54" s="120" t="s">
        <v>121</v>
      </c>
      <c r="C54" s="129" t="n">
        <f aca="false">SUM(C51:C53)</f>
        <v>0</v>
      </c>
      <c r="D54" s="130" t="n">
        <f aca="false">SUM(D51:D53)</f>
        <v>0</v>
      </c>
      <c r="E54" s="65"/>
    </row>
    <row r="55" customFormat="false" ht="15" hidden="false" customHeight="false" outlineLevel="0" collapsed="false">
      <c r="A55" s="105"/>
      <c r="B55" s="106"/>
      <c r="C55" s="105"/>
      <c r="D55" s="107"/>
      <c r="E55" s="106"/>
    </row>
    <row r="56" customFormat="false" ht="15" hidden="false" customHeight="false" outlineLevel="0" collapsed="false">
      <c r="A56" s="22"/>
      <c r="B56" s="23" t="s">
        <v>122</v>
      </c>
      <c r="C56" s="24"/>
      <c r="D56" s="25"/>
      <c r="E56" s="26"/>
    </row>
    <row r="57" customFormat="false" ht="15" hidden="false" customHeight="false" outlineLevel="0" collapsed="false">
      <c r="A57" s="22"/>
      <c r="B57" s="39"/>
      <c r="C57" s="131" t="s">
        <v>31</v>
      </c>
      <c r="D57" s="58" t="s">
        <v>32</v>
      </c>
      <c r="E57" s="28" t="s">
        <v>33</v>
      </c>
    </row>
    <row r="58" customFormat="false" ht="15" hidden="false" customHeight="false" outlineLevel="0" collapsed="false">
      <c r="A58" s="116"/>
      <c r="B58" s="87"/>
      <c r="C58" s="86"/>
      <c r="D58" s="132"/>
      <c r="E58" s="133" t="s">
        <v>123</v>
      </c>
    </row>
    <row r="59" customFormat="false" ht="15" hidden="false" customHeight="false" outlineLevel="0" collapsed="false">
      <c r="A59" s="134" t="s">
        <v>34</v>
      </c>
      <c r="B59" s="63" t="s">
        <v>124</v>
      </c>
      <c r="C59" s="40" t="n">
        <f aca="false">5%*8.33%</f>
        <v>0.004165</v>
      </c>
      <c r="D59" s="135" t="n">
        <f aca="false">D$13*C59</f>
        <v>6.3345485</v>
      </c>
      <c r="E59" s="133" t="s">
        <v>125</v>
      </c>
    </row>
    <row r="60" customFormat="false" ht="15" hidden="false" customHeight="false" outlineLevel="0" collapsed="false">
      <c r="A60" s="118"/>
      <c r="B60" s="72"/>
      <c r="C60" s="113"/>
      <c r="D60" s="136"/>
      <c r="E60" s="119" t="s">
        <v>126</v>
      </c>
    </row>
    <row r="61" customFormat="false" ht="15" hidden="false" customHeight="false" outlineLevel="0" collapsed="false">
      <c r="A61" s="90"/>
      <c r="B61" s="63"/>
      <c r="C61" s="40"/>
      <c r="D61" s="74"/>
      <c r="E61" s="117" t="s">
        <v>127</v>
      </c>
    </row>
    <row r="62" customFormat="false" ht="15" hidden="false" customHeight="false" outlineLevel="0" collapsed="false">
      <c r="A62" s="92" t="s">
        <v>37</v>
      </c>
      <c r="B62" s="72" t="s">
        <v>128</v>
      </c>
      <c r="C62" s="113" t="n">
        <f aca="false">C59*8%</f>
        <v>0.0003332</v>
      </c>
      <c r="D62" s="94" t="n">
        <f aca="false">D$13*C62</f>
        <v>0.50676388</v>
      </c>
      <c r="E62" s="119" t="s">
        <v>129</v>
      </c>
    </row>
    <row r="63" customFormat="false" ht="15" hidden="false" customHeight="false" outlineLevel="0" collapsed="false">
      <c r="A63" s="86"/>
      <c r="B63" s="87" t="s">
        <v>130</v>
      </c>
      <c r="C63" s="73"/>
      <c r="D63" s="89"/>
      <c r="E63" s="87" t="s">
        <v>131</v>
      </c>
    </row>
    <row r="64" customFormat="false" ht="15" hidden="false" customHeight="false" outlineLevel="0" collapsed="false">
      <c r="A64" s="92" t="s">
        <v>44</v>
      </c>
      <c r="B64" s="72" t="s">
        <v>132</v>
      </c>
      <c r="C64" s="113" t="n">
        <v>0.02</v>
      </c>
      <c r="D64" s="94" t="n">
        <f aca="false">D$13*C64</f>
        <v>30.418</v>
      </c>
      <c r="E64" s="72"/>
    </row>
    <row r="65" customFormat="false" ht="15" hidden="false" customHeight="false" outlineLevel="0" collapsed="false">
      <c r="A65" s="86"/>
      <c r="B65" s="87"/>
      <c r="C65" s="137"/>
      <c r="D65" s="89"/>
      <c r="E65" s="117" t="s">
        <v>133</v>
      </c>
    </row>
    <row r="66" customFormat="false" ht="15" hidden="false" customHeight="false" outlineLevel="0" collapsed="false">
      <c r="A66" s="90" t="s">
        <v>77</v>
      </c>
      <c r="B66" s="63" t="s">
        <v>134</v>
      </c>
      <c r="C66" s="138" t="n">
        <f aca="false">(7/30)/12</f>
        <v>0.0194444444444444</v>
      </c>
      <c r="D66" s="74" t="n">
        <f aca="false">D$13*C66</f>
        <v>29.5730555555556</v>
      </c>
      <c r="E66" s="133" t="s">
        <v>135</v>
      </c>
    </row>
    <row r="67" customFormat="false" ht="15" hidden="false" customHeight="false" outlineLevel="0" collapsed="false">
      <c r="A67" s="92"/>
      <c r="B67" s="63"/>
      <c r="C67" s="139"/>
      <c r="D67" s="94"/>
      <c r="E67" s="133" t="s">
        <v>136</v>
      </c>
    </row>
    <row r="68" customFormat="false" ht="15" hidden="false" customHeight="false" outlineLevel="0" collapsed="false">
      <c r="A68" s="134" t="s">
        <v>90</v>
      </c>
      <c r="B68" s="87" t="s">
        <v>112</v>
      </c>
      <c r="C68" s="140" t="n">
        <f aca="false">C66*C34</f>
        <v>0.00715555555555556</v>
      </c>
      <c r="D68" s="74" t="n">
        <f aca="false">D$13*C68</f>
        <v>10.8828844444444</v>
      </c>
      <c r="E68" s="87" t="s">
        <v>137</v>
      </c>
    </row>
    <row r="69" customFormat="false" ht="15" hidden="false" customHeight="false" outlineLevel="0" collapsed="false">
      <c r="A69" s="134"/>
      <c r="B69" s="72"/>
      <c r="C69" s="140"/>
      <c r="D69" s="141"/>
      <c r="E69" s="72" t="s">
        <v>138</v>
      </c>
    </row>
    <row r="70" customFormat="false" ht="15" hidden="false" customHeight="false" outlineLevel="0" collapsed="false">
      <c r="A70" s="86"/>
      <c r="B70" s="87" t="s">
        <v>130</v>
      </c>
      <c r="C70" s="73"/>
      <c r="D70" s="89"/>
      <c r="E70" s="63" t="s">
        <v>131</v>
      </c>
    </row>
    <row r="71" customFormat="false" ht="15" hidden="false" customHeight="false" outlineLevel="0" collapsed="false">
      <c r="A71" s="92" t="s">
        <v>93</v>
      </c>
      <c r="B71" s="72" t="s">
        <v>139</v>
      </c>
      <c r="C71" s="113" t="n">
        <v>0.02</v>
      </c>
      <c r="D71" s="94" t="n">
        <f aca="false">D$13*C71</f>
        <v>30.418</v>
      </c>
      <c r="E71" s="72"/>
    </row>
    <row r="72" customFormat="false" ht="15" hidden="false" customHeight="false" outlineLevel="0" collapsed="false">
      <c r="A72" s="68"/>
      <c r="B72" s="69" t="s">
        <v>140</v>
      </c>
      <c r="C72" s="70" t="n">
        <f aca="false">SUM(C59:C71)</f>
        <v>0.0710982</v>
      </c>
      <c r="D72" s="71" t="n">
        <f aca="false">SUM(D59:D71)</f>
        <v>108.13325238</v>
      </c>
      <c r="E72" s="65"/>
    </row>
    <row r="73" customFormat="false" ht="15" hidden="false" customHeight="false" outlineLevel="0" collapsed="false">
      <c r="A73" s="44"/>
      <c r="B73" s="53"/>
      <c r="C73" s="46"/>
      <c r="D73" s="54"/>
      <c r="E73" s="53"/>
    </row>
    <row r="74" customFormat="false" ht="15" hidden="false" customHeight="false" outlineLevel="0" collapsed="false">
      <c r="A74" s="22"/>
      <c r="B74" s="23" t="s">
        <v>141</v>
      </c>
      <c r="C74" s="24"/>
      <c r="D74" s="25"/>
      <c r="E74" s="26"/>
    </row>
    <row r="75" customFormat="false" ht="15" hidden="false" customHeight="false" outlineLevel="0" collapsed="false">
      <c r="A75" s="142"/>
      <c r="B75" s="31"/>
      <c r="C75" s="143" t="s">
        <v>31</v>
      </c>
      <c r="D75" s="58" t="s">
        <v>32</v>
      </c>
      <c r="E75" s="31" t="s">
        <v>33</v>
      </c>
    </row>
    <row r="76" customFormat="false" ht="15" hidden="false" customHeight="false" outlineLevel="0" collapsed="false">
      <c r="A76" s="90"/>
      <c r="B76" s="63"/>
      <c r="C76" s="40"/>
      <c r="D76" s="74"/>
      <c r="E76" s="117" t="s">
        <v>127</v>
      </c>
    </row>
    <row r="77" customFormat="false" ht="15" hidden="false" customHeight="false" outlineLevel="0" collapsed="false">
      <c r="A77" s="90" t="s">
        <v>34</v>
      </c>
      <c r="B77" s="63" t="s">
        <v>142</v>
      </c>
      <c r="C77" s="40" t="n">
        <f aca="false">(5/30)/12</f>
        <v>0.0138888888888889</v>
      </c>
      <c r="D77" s="74" t="n">
        <f aca="false">D$13*C77</f>
        <v>21.1236111111111</v>
      </c>
      <c r="E77" s="133" t="s">
        <v>143</v>
      </c>
    </row>
    <row r="78" customFormat="false" ht="15" hidden="false" customHeight="false" outlineLevel="0" collapsed="false">
      <c r="A78" s="116"/>
      <c r="B78" s="87"/>
      <c r="C78" s="144"/>
      <c r="D78" s="89"/>
      <c r="E78" s="87" t="s">
        <v>144</v>
      </c>
    </row>
    <row r="79" customFormat="false" ht="15" hidden="false" customHeight="false" outlineLevel="0" collapsed="false">
      <c r="A79" s="134" t="s">
        <v>37</v>
      </c>
      <c r="B79" s="63" t="s">
        <v>145</v>
      </c>
      <c r="C79" s="140" t="n">
        <v>0.00021</v>
      </c>
      <c r="D79" s="74" t="n">
        <f aca="false">D$13*C79</f>
        <v>0.319389</v>
      </c>
      <c r="E79" s="63" t="s">
        <v>146</v>
      </c>
    </row>
    <row r="80" customFormat="false" ht="15" hidden="false" customHeight="false" outlineLevel="0" collapsed="false">
      <c r="A80" s="118"/>
      <c r="B80" s="72"/>
      <c r="C80" s="145"/>
      <c r="D80" s="94"/>
      <c r="E80" s="72" t="s">
        <v>147</v>
      </c>
    </row>
    <row r="81" customFormat="false" ht="15" hidden="false" customHeight="false" outlineLevel="0" collapsed="false">
      <c r="A81" s="90"/>
      <c r="B81" s="63"/>
      <c r="C81" s="138"/>
      <c r="D81" s="74"/>
      <c r="E81" s="106" t="s">
        <v>148</v>
      </c>
    </row>
    <row r="82" customFormat="false" ht="15" hidden="false" customHeight="false" outlineLevel="0" collapsed="false">
      <c r="A82" s="90" t="s">
        <v>44</v>
      </c>
      <c r="B82" s="63" t="s">
        <v>149</v>
      </c>
      <c r="C82" s="138" t="n">
        <f aca="false">(3/30)/12</f>
        <v>0.00833333333333333</v>
      </c>
      <c r="D82" s="74" t="n">
        <f aca="false">D$13*C82</f>
        <v>12.6741666666667</v>
      </c>
      <c r="E82" s="133" t="s">
        <v>150</v>
      </c>
    </row>
    <row r="83" customFormat="false" ht="15" hidden="false" customHeight="false" outlineLevel="0" collapsed="false">
      <c r="A83" s="92"/>
      <c r="B83" s="63"/>
      <c r="C83" s="139"/>
      <c r="D83" s="94"/>
      <c r="E83" s="133" t="s">
        <v>151</v>
      </c>
    </row>
    <row r="84" customFormat="false" ht="15" hidden="false" customHeight="false" outlineLevel="0" collapsed="false">
      <c r="A84" s="134" t="s">
        <v>77</v>
      </c>
      <c r="B84" s="87" t="s">
        <v>152</v>
      </c>
      <c r="C84" s="140" t="n">
        <f aca="false">(15/30)/12*0.1</f>
        <v>0.00416666666666667</v>
      </c>
      <c r="D84" s="74" t="n">
        <f aca="false">D$13*C84</f>
        <v>6.33708333333333</v>
      </c>
      <c r="E84" s="87" t="s">
        <v>153</v>
      </c>
    </row>
    <row r="85" customFormat="false" ht="15" hidden="false" customHeight="false" outlineLevel="0" collapsed="false">
      <c r="A85" s="134"/>
      <c r="B85" s="72"/>
      <c r="C85" s="140"/>
      <c r="D85" s="141"/>
      <c r="E85" s="72" t="s">
        <v>154</v>
      </c>
    </row>
    <row r="86" customFormat="false" ht="15" hidden="false" customHeight="false" outlineLevel="0" collapsed="false">
      <c r="A86" s="68"/>
      <c r="B86" s="69" t="s">
        <v>50</v>
      </c>
      <c r="C86" s="70" t="n">
        <f aca="false">SUM(C76:C85)</f>
        <v>0.0265988888888889</v>
      </c>
      <c r="D86" s="71" t="n">
        <f aca="false">SUM(D76:D85)</f>
        <v>40.4542501111111</v>
      </c>
      <c r="E86" s="65"/>
    </row>
    <row r="87" customFormat="false" ht="15" hidden="false" customHeight="false" outlineLevel="0" collapsed="false">
      <c r="A87" s="64" t="s">
        <v>90</v>
      </c>
      <c r="B87" s="65" t="s">
        <v>155</v>
      </c>
      <c r="C87" s="73" t="n">
        <f aca="false">C86*C34</f>
        <v>0.00978839111111111</v>
      </c>
      <c r="D87" s="74" t="n">
        <f aca="false">D$13*C87</f>
        <v>14.8871640408889</v>
      </c>
      <c r="E87" s="87" t="s">
        <v>156</v>
      </c>
    </row>
    <row r="88" customFormat="false" ht="15" hidden="false" customHeight="false" outlineLevel="0" collapsed="false">
      <c r="A88" s="146"/>
      <c r="B88" s="147" t="s">
        <v>157</v>
      </c>
      <c r="C88" s="146"/>
      <c r="D88" s="148" t="n">
        <f aca="false">SUM(D86:D87)</f>
        <v>55.341414152</v>
      </c>
      <c r="E88" s="72" t="s">
        <v>169</v>
      </c>
    </row>
    <row r="89" customFormat="false" ht="15" hidden="false" customHeight="false" outlineLevel="0" collapsed="false">
      <c r="A89" s="44"/>
      <c r="B89" s="45"/>
      <c r="C89" s="44"/>
      <c r="D89" s="47"/>
      <c r="E89" s="53"/>
    </row>
    <row r="90" customFormat="false" ht="15" hidden="false" customHeight="false" outlineLevel="0" collapsed="false">
      <c r="A90" s="64"/>
      <c r="B90" s="69" t="s">
        <v>159</v>
      </c>
      <c r="C90" s="70"/>
      <c r="D90" s="71" t="n">
        <f aca="false">D88+D72+D54+D44+D34+D22+D13</f>
        <v>3173.97993866914</v>
      </c>
      <c r="E90" s="65"/>
    </row>
    <row r="91" customFormat="false" ht="15" hidden="false" customHeight="false" outlineLevel="0" collapsed="false">
      <c r="A91" s="44"/>
      <c r="B91" s="45"/>
      <c r="C91" s="149"/>
      <c r="D91" s="47"/>
      <c r="E91" s="53"/>
    </row>
    <row r="92" customFormat="false" ht="15.75" hidden="false" customHeight="false" outlineLevel="0" collapsed="false">
      <c r="A92" s="44"/>
      <c r="B92" s="69" t="s">
        <v>160</v>
      </c>
      <c r="C92" s="70"/>
      <c r="D92" s="150" t="s">
        <v>161</v>
      </c>
      <c r="E92" s="151" t="n">
        <f aca="false">D90*D92</f>
        <v>6347.95987733829</v>
      </c>
    </row>
    <row r="93" customFormat="false" ht="15" hidden="false" customHeight="false" outlineLevel="0" collapsed="false">
      <c r="A93" s="105"/>
      <c r="B93" s="106"/>
      <c r="C93" s="105"/>
      <c r="D93" s="107"/>
      <c r="E93" s="106"/>
    </row>
    <row r="94" customFormat="false" ht="15" hidden="false" customHeight="false" outlineLevel="0" collapsed="false">
      <c r="A94" s="22"/>
      <c r="B94" s="23" t="s">
        <v>30</v>
      </c>
      <c r="C94" s="24"/>
      <c r="D94" s="25"/>
      <c r="E94" s="26"/>
    </row>
    <row r="95" customFormat="false" ht="15" hidden="false" customHeight="false" outlineLevel="0" collapsed="false">
      <c r="A95" s="27"/>
      <c r="B95" s="28"/>
      <c r="C95" s="29" t="s">
        <v>31</v>
      </c>
      <c r="D95" s="30" t="s">
        <v>32</v>
      </c>
      <c r="E95" s="31" t="s">
        <v>33</v>
      </c>
    </row>
    <row r="96" customFormat="false" ht="15" hidden="false" customHeight="false" outlineLevel="0" collapsed="false">
      <c r="A96" s="159" t="s">
        <v>34</v>
      </c>
      <c r="B96" s="160" t="s">
        <v>35</v>
      </c>
      <c r="C96" s="161" t="n">
        <v>0</v>
      </c>
      <c r="D96" s="162" t="n">
        <f aca="false">E92*C96</f>
        <v>0</v>
      </c>
      <c r="E96" s="87" t="s">
        <v>205</v>
      </c>
    </row>
    <row r="97" customFormat="false" ht="15" hidden="false" customHeight="false" outlineLevel="0" collapsed="false">
      <c r="A97" s="164" t="s">
        <v>37</v>
      </c>
      <c r="B97" s="160" t="s">
        <v>38</v>
      </c>
      <c r="C97" s="161" t="n">
        <v>0</v>
      </c>
      <c r="D97" s="165" t="n">
        <f aca="false">(E92+D96)*C97</f>
        <v>0</v>
      </c>
      <c r="E97" s="42" t="s">
        <v>39</v>
      </c>
    </row>
    <row r="98" customFormat="false" ht="15" hidden="false" customHeight="false" outlineLevel="0" collapsed="false">
      <c r="A98" s="86"/>
      <c r="B98" s="39" t="s">
        <v>40</v>
      </c>
      <c r="C98" s="40"/>
      <c r="D98" s="41" t="n">
        <f aca="false">SUM(D96:D97)</f>
        <v>0</v>
      </c>
    </row>
    <row r="99" customFormat="false" ht="13.8" hidden="false" customHeight="false" outlineLevel="0" collapsed="false">
      <c r="A99" s="111" t="s">
        <v>162</v>
      </c>
      <c r="B99" s="152" t="s">
        <v>163</v>
      </c>
      <c r="C99" s="153"/>
      <c r="D99" s="154"/>
      <c r="E99" s="155"/>
    </row>
    <row r="100" customFormat="false" ht="15" hidden="false" customHeight="false" outlineLevel="0" collapsed="false">
      <c r="A100" s="44"/>
      <c r="B100" s="45"/>
      <c r="C100" s="46"/>
      <c r="D100" s="47"/>
      <c r="E100" s="48"/>
    </row>
    <row r="101" customFormat="false" ht="15" hidden="false" customHeight="false" outlineLevel="0" collapsed="false">
      <c r="A101" s="49"/>
      <c r="B101" s="50" t="s">
        <v>42</v>
      </c>
      <c r="C101" s="51"/>
      <c r="D101" s="30" t="n">
        <f aca="false">(E92+D98)/(1-6.65%)</f>
        <v>6800.17126656485</v>
      </c>
      <c r="E101" s="52"/>
    </row>
    <row r="102" customFormat="false" ht="15" hidden="false" customHeight="false" outlineLevel="0" collapsed="false">
      <c r="A102" s="44"/>
      <c r="B102" s="53"/>
      <c r="C102" s="46"/>
      <c r="D102" s="54"/>
      <c r="E102" s="48"/>
    </row>
    <row r="103" customFormat="false" ht="15" hidden="false" customHeight="false" outlineLevel="0" collapsed="false">
      <c r="A103" s="22"/>
      <c r="B103" s="23" t="s">
        <v>43</v>
      </c>
      <c r="C103" s="55"/>
      <c r="D103" s="56"/>
      <c r="E103" s="57"/>
    </row>
    <row r="104" customFormat="false" ht="15" hidden="false" customHeight="false" outlineLevel="0" collapsed="false">
      <c r="A104" s="27"/>
      <c r="B104" s="28"/>
      <c r="C104" s="29" t="s">
        <v>31</v>
      </c>
      <c r="D104" s="58" t="s">
        <v>32</v>
      </c>
      <c r="E104" s="31" t="s">
        <v>33</v>
      </c>
    </row>
    <row r="105" customFormat="false" ht="15" hidden="false" customHeight="false" outlineLevel="0" collapsed="false">
      <c r="A105" s="92" t="s">
        <v>44</v>
      </c>
      <c r="B105" s="72" t="s">
        <v>45</v>
      </c>
      <c r="C105" s="113"/>
      <c r="D105" s="67"/>
      <c r="E105" s="60" t="s">
        <v>46</v>
      </c>
    </row>
    <row r="106" customFormat="false" ht="15" hidden="false" customHeight="false" outlineLevel="0" collapsed="false">
      <c r="A106" s="37"/>
      <c r="B106" s="61" t="s">
        <v>47</v>
      </c>
      <c r="C106" s="62" t="n">
        <v>0.0065</v>
      </c>
      <c r="D106" s="59" t="n">
        <f aca="false">$D$101*C106</f>
        <v>44.2011132326715</v>
      </c>
      <c r="E106" s="63"/>
    </row>
    <row r="107" customFormat="false" ht="15" hidden="false" customHeight="false" outlineLevel="0" collapsed="false">
      <c r="A107" s="37"/>
      <c r="B107" s="61" t="s">
        <v>48</v>
      </c>
      <c r="C107" s="62" t="n">
        <v>0.03</v>
      </c>
      <c r="D107" s="59" t="n">
        <f aca="false">$D$101*C107</f>
        <v>204.005137996945</v>
      </c>
      <c r="E107" s="63"/>
    </row>
    <row r="108" customFormat="false" ht="15" hidden="false" customHeight="false" outlineLevel="0" collapsed="false">
      <c r="A108" s="37"/>
      <c r="B108" s="61" t="s">
        <v>49</v>
      </c>
      <c r="C108" s="62" t="n">
        <v>0.03</v>
      </c>
      <c r="D108" s="59" t="n">
        <f aca="false">$D$101*C108</f>
        <v>204.005137996945</v>
      </c>
      <c r="E108" s="63"/>
    </row>
    <row r="109" customFormat="false" ht="15" hidden="false" customHeight="false" outlineLevel="0" collapsed="false">
      <c r="A109" s="37"/>
      <c r="B109" s="61"/>
      <c r="C109" s="62" t="n">
        <v>0</v>
      </c>
      <c r="D109" s="59" t="n">
        <f aca="false">D101*C109</f>
        <v>0</v>
      </c>
      <c r="E109" s="63"/>
    </row>
    <row r="110" customFormat="false" ht="15" hidden="false" customHeight="false" outlineLevel="0" collapsed="false">
      <c r="A110" s="68"/>
      <c r="B110" s="69" t="s">
        <v>110</v>
      </c>
      <c r="C110" s="70" t="n">
        <f aca="false">SUM(C106:C109)</f>
        <v>0.0665</v>
      </c>
      <c r="D110" s="71" t="n">
        <f aca="false">SUM(D106:D109)</f>
        <v>452.211389226562</v>
      </c>
      <c r="E110" s="72"/>
    </row>
    <row r="111" customFormat="false" ht="15" hidden="false" customHeight="false" outlineLevel="0" collapsed="false">
      <c r="A111" s="64"/>
      <c r="B111" s="65"/>
      <c r="C111" s="73"/>
      <c r="D111" s="74"/>
      <c r="E111" s="65"/>
    </row>
    <row r="112" customFormat="false" ht="15" hidden="false" customHeight="false" outlineLevel="0" collapsed="false">
      <c r="A112" s="64"/>
      <c r="B112" s="69" t="s">
        <v>51</v>
      </c>
      <c r="C112" s="64"/>
      <c r="D112" s="71" t="n">
        <f aca="false">D110+D101</f>
        <v>7252.38265579141</v>
      </c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 t="s">
        <v>52</v>
      </c>
      <c r="C115" s="64" t="n">
        <v>12</v>
      </c>
      <c r="D115" s="71" t="n">
        <f aca="false">D112*C115</f>
        <v>87028.5918694969</v>
      </c>
      <c r="E115" s="65"/>
    </row>
    <row r="116" customFormat="false" ht="13.8" hidden="false" customHeight="false" outlineLevel="0" collapsed="false">
      <c r="A116" s="76"/>
      <c r="C116" s="76"/>
      <c r="D116" s="76"/>
    </row>
    <row r="117" customFormat="false" ht="13.8" hidden="false" customHeight="false" outlineLevel="0" collapsed="false">
      <c r="A117" s="76"/>
      <c r="C117" s="76"/>
      <c r="D117" s="166"/>
    </row>
    <row r="118" customFormat="false" ht="13.8" hidden="false" customHeight="false" outlineLevel="0" collapsed="false">
      <c r="A118" s="76"/>
      <c r="C118" s="76"/>
      <c r="D118" s="76"/>
    </row>
    <row r="119" customFormat="false" ht="13.8" hidden="false" customHeight="false" outlineLevel="0" collapsed="false">
      <c r="A119" s="76"/>
      <c r="C119" s="76"/>
      <c r="D119" s="76"/>
    </row>
    <row r="120" customFormat="false" ht="13.8" hidden="false" customHeight="false" outlineLevel="0" collapsed="false">
      <c r="A120" s="76"/>
      <c r="C120" s="76"/>
      <c r="D120" s="76"/>
    </row>
    <row r="121" customFormat="false" ht="13.8" hidden="false" customHeight="false" outlineLevel="0" collapsed="false">
      <c r="A121" s="76"/>
      <c r="C121" s="76"/>
      <c r="D121" s="76"/>
    </row>
    <row r="122" customFormat="false" ht="13.8" hidden="false" customHeight="false" outlineLevel="0" collapsed="false">
      <c r="A122" s="76"/>
      <c r="C122" s="76"/>
      <c r="D122" s="76"/>
    </row>
    <row r="123" customFormat="false" ht="13.8" hidden="false" customHeight="false" outlineLevel="0" collapsed="false">
      <c r="A123" s="76"/>
      <c r="C123" s="76"/>
      <c r="D123" s="76"/>
    </row>
    <row r="124" customFormat="false" ht="13.8" hidden="false" customHeight="false" outlineLevel="0" collapsed="false">
      <c r="A124" s="76"/>
      <c r="C124" s="76"/>
      <c r="D124" s="76"/>
    </row>
    <row r="125" customFormat="false" ht="13.8" hidden="false" customHeight="false" outlineLevel="0" collapsed="false">
      <c r="A125" s="76"/>
      <c r="C125" s="76"/>
      <c r="D125" s="76"/>
    </row>
    <row r="126" customFormat="false" ht="13.8" hidden="false" customHeight="false" outlineLevel="0" collapsed="false">
      <c r="A126" s="76"/>
      <c r="C126" s="76"/>
      <c r="D126" s="76"/>
    </row>
    <row r="127" customFormat="false" ht="13.8" hidden="false" customHeight="false" outlineLevel="0" collapsed="false">
      <c r="A127" s="76"/>
      <c r="C127" s="76"/>
      <c r="D127" s="76"/>
    </row>
    <row r="128" customFormat="false" ht="13.8" hidden="false" customHeight="false" outlineLevel="0" collapsed="false">
      <c r="A128" s="76"/>
      <c r="C128" s="76"/>
      <c r="D128" s="76"/>
    </row>
    <row r="129" customFormat="false" ht="13.8" hidden="false" customHeight="false" outlineLevel="0" collapsed="false">
      <c r="A129" s="76"/>
      <c r="C129" s="76"/>
      <c r="D129" s="76"/>
    </row>
    <row r="130" customFormat="false" ht="13.8" hidden="false" customHeight="false" outlineLevel="0" collapsed="false">
      <c r="A130" s="76"/>
      <c r="C130" s="76"/>
      <c r="D130" s="76"/>
    </row>
    <row r="131" customFormat="false" ht="13.8" hidden="false" customHeight="false" outlineLevel="0" collapsed="false">
      <c r="A131" s="76"/>
      <c r="C131" s="76"/>
      <c r="D131" s="76"/>
    </row>
    <row r="132" customFormat="false" ht="13.8" hidden="false" customHeight="false" outlineLevel="0" collapsed="false">
      <c r="A132" s="76"/>
      <c r="C132" s="76"/>
      <c r="D132" s="76"/>
    </row>
    <row r="133" customFormat="false" ht="13.8" hidden="false" customHeight="false" outlineLevel="0" collapsed="false">
      <c r="A133" s="76"/>
      <c r="C133" s="76"/>
      <c r="D133" s="76"/>
    </row>
    <row r="134" customFormat="false" ht="13.8" hidden="false" customHeight="false" outlineLevel="0" collapsed="false">
      <c r="A134" s="76"/>
      <c r="C134" s="76"/>
      <c r="D134" s="76"/>
    </row>
    <row r="135" customFormat="false" ht="13.8" hidden="false" customHeight="false" outlineLevel="0" collapsed="false">
      <c r="A135" s="76"/>
      <c r="C135" s="76"/>
      <c r="D135" s="76"/>
    </row>
    <row r="136" customFormat="false" ht="13.8" hidden="false" customHeight="false" outlineLevel="0" collapsed="false">
      <c r="A136" s="76"/>
      <c r="C136" s="76"/>
      <c r="D136" s="76"/>
    </row>
    <row r="137" customFormat="false" ht="13.8" hidden="false" customHeight="false" outlineLevel="0" collapsed="false">
      <c r="A137" s="76"/>
      <c r="C137" s="76"/>
      <c r="D137" s="76"/>
    </row>
    <row r="138" customFormat="false" ht="13.8" hidden="false" customHeight="false" outlineLevel="0" collapsed="false">
      <c r="A138" s="76"/>
      <c r="C138" s="76"/>
      <c r="D138" s="76"/>
    </row>
    <row r="139" customFormat="false" ht="13.8" hidden="false" customHeight="false" outlineLevel="0" collapsed="false">
      <c r="A139" s="76"/>
      <c r="C139" s="76"/>
      <c r="D139" s="76"/>
    </row>
    <row r="140" customFormat="false" ht="13.8" hidden="false" customHeight="false" outlineLevel="0" collapsed="false">
      <c r="A140" s="76"/>
      <c r="C140" s="76"/>
      <c r="D140" s="76"/>
    </row>
    <row r="141" customFormat="false" ht="13.8" hidden="false" customHeight="false" outlineLevel="0" collapsed="false">
      <c r="A141" s="76"/>
      <c r="C141" s="76"/>
      <c r="D141" s="76"/>
    </row>
    <row r="142" customFormat="false" ht="13.8" hidden="false" customHeight="false" outlineLevel="0" collapsed="false">
      <c r="A142" s="76"/>
      <c r="C142" s="76"/>
      <c r="D142" s="76"/>
    </row>
    <row r="143" customFormat="false" ht="13.8" hidden="false" customHeight="false" outlineLevel="0" collapsed="false">
      <c r="A143" s="76"/>
      <c r="C143" s="76"/>
      <c r="D143" s="76"/>
    </row>
    <row r="144" customFormat="false" ht="13.8" hidden="false" customHeight="false" outlineLevel="0" collapsed="false">
      <c r="A144" s="76"/>
      <c r="C144" s="76"/>
      <c r="D144" s="76"/>
    </row>
    <row r="145" customFormat="false" ht="13.8" hidden="false" customHeight="false" outlineLevel="0" collapsed="false">
      <c r="A145" s="76"/>
      <c r="C145" s="76"/>
      <c r="D145" s="76"/>
    </row>
    <row r="146" customFormat="false" ht="13.8" hidden="false" customHeight="false" outlineLevel="0" collapsed="false">
      <c r="A146" s="76"/>
      <c r="C146" s="76"/>
      <c r="D146" s="76"/>
    </row>
    <row r="147" customFormat="false" ht="13.8" hidden="false" customHeight="false" outlineLevel="0" collapsed="false">
      <c r="A147" s="76"/>
      <c r="C147" s="76"/>
      <c r="D147" s="76"/>
    </row>
    <row r="148" customFormat="false" ht="13.8" hidden="false" customHeight="false" outlineLevel="0" collapsed="false">
      <c r="A148" s="76"/>
      <c r="C148" s="76"/>
      <c r="D148" s="76"/>
    </row>
    <row r="149" customFormat="false" ht="13.8" hidden="false" customHeight="false" outlineLevel="0" collapsed="false">
      <c r="A149" s="76"/>
      <c r="C149" s="76"/>
      <c r="D149" s="76"/>
    </row>
    <row r="150" customFormat="false" ht="13.8" hidden="false" customHeight="false" outlineLevel="0" collapsed="false">
      <c r="A150" s="76"/>
      <c r="C150" s="76"/>
      <c r="D150" s="76"/>
    </row>
    <row r="151" customFormat="false" ht="13.8" hidden="false" customHeight="false" outlineLevel="0" collapsed="false">
      <c r="A151" s="76"/>
      <c r="C151" s="76"/>
      <c r="D151" s="76"/>
    </row>
    <row r="152" customFormat="false" ht="13.8" hidden="false" customHeight="false" outlineLevel="0" collapsed="false">
      <c r="A152" s="76"/>
      <c r="C152" s="76"/>
      <c r="D152" s="76"/>
    </row>
    <row r="153" customFormat="false" ht="13.8" hidden="false" customHeight="false" outlineLevel="0" collapsed="false">
      <c r="A153" s="76"/>
      <c r="C153" s="76"/>
      <c r="D153" s="76"/>
    </row>
    <row r="154" customFormat="false" ht="13.8" hidden="false" customHeight="false" outlineLevel="0" collapsed="false">
      <c r="A154" s="76"/>
      <c r="C154" s="76"/>
      <c r="D154" s="76"/>
    </row>
    <row r="155" customFormat="false" ht="13.8" hidden="false" customHeight="false" outlineLevel="0" collapsed="false">
      <c r="A155" s="76"/>
      <c r="C155" s="76"/>
      <c r="D155" s="76"/>
    </row>
    <row r="156" customFormat="false" ht="13.8" hidden="false" customHeight="false" outlineLevel="0" collapsed="false">
      <c r="A156" s="76"/>
      <c r="C156" s="76"/>
      <c r="D156" s="76"/>
    </row>
    <row r="157" customFormat="false" ht="13.8" hidden="false" customHeight="false" outlineLevel="0" collapsed="false">
      <c r="A157" s="76"/>
      <c r="C157" s="76"/>
      <c r="D157" s="76"/>
    </row>
    <row r="158" customFormat="false" ht="13.8" hidden="false" customHeight="false" outlineLevel="0" collapsed="false">
      <c r="A158" s="76"/>
      <c r="C158" s="76"/>
      <c r="D158" s="76"/>
    </row>
    <row r="159" customFormat="false" ht="13.8" hidden="false" customHeight="false" outlineLevel="0" collapsed="false">
      <c r="A159" s="76"/>
      <c r="C159" s="76"/>
      <c r="D159" s="76"/>
    </row>
    <row r="160" customFormat="false" ht="13.8" hidden="false" customHeight="false" outlineLevel="0" collapsed="false">
      <c r="A160" s="76"/>
      <c r="C160" s="76"/>
      <c r="D160" s="76"/>
    </row>
    <row r="161" customFormat="false" ht="13.8" hidden="false" customHeight="false" outlineLevel="0" collapsed="false">
      <c r="A161" s="76"/>
      <c r="C161" s="76"/>
      <c r="D161" s="76"/>
    </row>
    <row r="162" customFormat="false" ht="13.8" hidden="false" customHeight="false" outlineLevel="0" collapsed="false">
      <c r="A162" s="76"/>
      <c r="C162" s="76"/>
      <c r="D162" s="76"/>
    </row>
    <row r="163" customFormat="false" ht="13.8" hidden="false" customHeight="false" outlineLevel="0" collapsed="false">
      <c r="A163" s="76"/>
      <c r="C163" s="76"/>
      <c r="D163" s="76"/>
    </row>
    <row r="164" customFormat="false" ht="13.8" hidden="false" customHeight="false" outlineLevel="0" collapsed="false">
      <c r="A164" s="76"/>
      <c r="C164" s="76"/>
      <c r="D164" s="76"/>
    </row>
    <row r="165" customFormat="false" ht="13.8" hidden="false" customHeight="false" outlineLevel="0" collapsed="false">
      <c r="A165" s="76"/>
      <c r="C165" s="76"/>
      <c r="D165" s="76"/>
    </row>
    <row r="166" customFormat="false" ht="13.8" hidden="false" customHeight="false" outlineLevel="0" collapsed="false">
      <c r="A166" s="76"/>
      <c r="C166" s="76"/>
      <c r="D166" s="76"/>
    </row>
    <row r="167" customFormat="false" ht="13.8" hidden="false" customHeight="false" outlineLevel="0" collapsed="false">
      <c r="A167" s="76"/>
      <c r="C167" s="76"/>
      <c r="D167" s="76"/>
    </row>
    <row r="168" customFormat="false" ht="13.8" hidden="false" customHeight="false" outlineLevel="0" collapsed="false">
      <c r="A168" s="76"/>
      <c r="C168" s="76"/>
      <c r="D168" s="76"/>
    </row>
    <row r="169" customFormat="false" ht="13.8" hidden="false" customHeight="false" outlineLevel="0" collapsed="false">
      <c r="A169" s="76"/>
      <c r="C169" s="76"/>
      <c r="D169" s="76"/>
    </row>
    <row r="170" customFormat="false" ht="13.8" hidden="false" customHeight="false" outlineLevel="0" collapsed="false">
      <c r="A170" s="76"/>
      <c r="C170" s="76"/>
      <c r="D170" s="76"/>
    </row>
    <row r="171" customFormat="false" ht="13.8" hidden="false" customHeight="false" outlineLevel="0" collapsed="false">
      <c r="A171" s="76"/>
      <c r="C171" s="76"/>
      <c r="D171" s="76"/>
    </row>
    <row r="172" customFormat="false" ht="13.8" hidden="false" customHeight="false" outlineLevel="0" collapsed="false">
      <c r="A172" s="76"/>
      <c r="C172" s="76"/>
      <c r="D172" s="76"/>
    </row>
    <row r="173" customFormat="false" ht="13.8" hidden="false" customHeight="false" outlineLevel="0" collapsed="false">
      <c r="A173" s="76"/>
      <c r="C173" s="76"/>
      <c r="D173" s="76"/>
    </row>
    <row r="174" customFormat="false" ht="13.8" hidden="false" customHeight="false" outlineLevel="0" collapsed="false">
      <c r="A174" s="76"/>
      <c r="C174" s="76"/>
      <c r="D174" s="76"/>
    </row>
    <row r="175" customFormat="false" ht="13.8" hidden="false" customHeight="false" outlineLevel="0" collapsed="false">
      <c r="A175" s="76"/>
      <c r="C175" s="76"/>
      <c r="D175" s="76"/>
    </row>
    <row r="176" customFormat="false" ht="13.8" hidden="false" customHeight="false" outlineLevel="0" collapsed="false">
      <c r="A176" s="76"/>
      <c r="C176" s="76"/>
      <c r="D176" s="76"/>
    </row>
    <row r="177" customFormat="false" ht="13.8" hidden="false" customHeight="false" outlineLevel="0" collapsed="false">
      <c r="A177" s="76"/>
      <c r="C177" s="76"/>
      <c r="D177" s="76"/>
    </row>
    <row r="178" customFormat="false" ht="13.8" hidden="false" customHeight="false" outlineLevel="0" collapsed="false">
      <c r="A178" s="76"/>
      <c r="C178" s="76"/>
      <c r="D178" s="76"/>
    </row>
    <row r="179" customFormat="false" ht="13.8" hidden="false" customHeight="false" outlineLevel="0" collapsed="false">
      <c r="A179" s="76"/>
      <c r="C179" s="76"/>
      <c r="D179" s="76"/>
    </row>
    <row r="180" customFormat="false" ht="13.8" hidden="false" customHeight="false" outlineLevel="0" collapsed="false">
      <c r="A180" s="76"/>
      <c r="C180" s="76"/>
      <c r="D180" s="76"/>
    </row>
    <row r="181" customFormat="false" ht="13.8" hidden="false" customHeight="false" outlineLevel="0" collapsed="false">
      <c r="A181" s="76"/>
      <c r="C181" s="76"/>
      <c r="D181" s="76"/>
    </row>
    <row r="182" customFormat="false" ht="13.8" hidden="false" customHeight="false" outlineLevel="0" collapsed="false">
      <c r="A182" s="76"/>
      <c r="C182" s="76"/>
      <c r="D182" s="76"/>
    </row>
    <row r="183" customFormat="false" ht="13.8" hidden="false" customHeight="false" outlineLevel="0" collapsed="false">
      <c r="A183" s="76"/>
      <c r="C183" s="76"/>
      <c r="D183" s="76"/>
    </row>
    <row r="184" customFormat="false" ht="13.8" hidden="false" customHeight="false" outlineLevel="0" collapsed="false">
      <c r="A184" s="76"/>
      <c r="C184" s="76"/>
      <c r="D184" s="76"/>
    </row>
    <row r="185" customFormat="false" ht="13.8" hidden="false" customHeight="false" outlineLevel="0" collapsed="false">
      <c r="A185" s="76"/>
      <c r="C185" s="76"/>
      <c r="D185" s="76"/>
    </row>
    <row r="186" customFormat="false" ht="13.8" hidden="false" customHeight="false" outlineLevel="0" collapsed="false">
      <c r="A186" s="76"/>
      <c r="C186" s="76"/>
      <c r="D186" s="76"/>
    </row>
    <row r="187" customFormat="false" ht="13.8" hidden="false" customHeight="false" outlineLevel="0" collapsed="false">
      <c r="A187" s="76"/>
      <c r="C187" s="76"/>
      <c r="D187" s="76"/>
    </row>
    <row r="188" customFormat="false" ht="13.8" hidden="false" customHeight="false" outlineLevel="0" collapsed="false">
      <c r="A188" s="76"/>
      <c r="C188" s="76"/>
      <c r="D188" s="76"/>
    </row>
    <row r="189" customFormat="false" ht="13.8" hidden="false" customHeight="false" outlineLevel="0" collapsed="false">
      <c r="A189" s="76"/>
      <c r="C189" s="76"/>
      <c r="D189" s="76"/>
    </row>
    <row r="190" customFormat="false" ht="13.8" hidden="false" customHeight="false" outlineLevel="0" collapsed="false">
      <c r="A190" s="76"/>
      <c r="C190" s="76"/>
      <c r="D190" s="76"/>
    </row>
    <row r="191" customFormat="false" ht="13.8" hidden="false" customHeight="false" outlineLevel="0" collapsed="false">
      <c r="A191" s="76"/>
      <c r="C191" s="76"/>
      <c r="D191" s="76"/>
    </row>
    <row r="192" customFormat="false" ht="13.8" hidden="false" customHeight="false" outlineLevel="0" collapsed="false">
      <c r="A192" s="76"/>
      <c r="C192" s="76"/>
      <c r="D192" s="76"/>
    </row>
    <row r="193" customFormat="false" ht="13.8" hidden="false" customHeight="false" outlineLevel="0" collapsed="false">
      <c r="A193" s="76"/>
      <c r="C193" s="76"/>
      <c r="D193" s="76"/>
    </row>
    <row r="194" customFormat="false" ht="13.8" hidden="false" customHeight="false" outlineLevel="0" collapsed="false">
      <c r="A194" s="76"/>
      <c r="C194" s="76"/>
      <c r="D194" s="76"/>
    </row>
    <row r="195" customFormat="false" ht="13.8" hidden="false" customHeight="false" outlineLevel="0" collapsed="false">
      <c r="A195" s="76"/>
      <c r="C195" s="76"/>
      <c r="D195" s="76"/>
    </row>
    <row r="196" customFormat="false" ht="13.8" hidden="false" customHeight="false" outlineLevel="0" collapsed="false">
      <c r="A196" s="76"/>
      <c r="C196" s="76"/>
      <c r="D196" s="76"/>
    </row>
    <row r="197" customFormat="false" ht="13.8" hidden="false" customHeight="false" outlineLevel="0" collapsed="false">
      <c r="A197" s="76"/>
      <c r="C197" s="76"/>
      <c r="D197" s="76"/>
    </row>
    <row r="198" customFormat="false" ht="13.8" hidden="false" customHeight="false" outlineLevel="0" collapsed="false">
      <c r="A198" s="76"/>
      <c r="C198" s="76"/>
      <c r="D198" s="76"/>
    </row>
    <row r="199" customFormat="false" ht="13.8" hidden="false" customHeight="false" outlineLevel="0" collapsed="false">
      <c r="A199" s="76"/>
      <c r="C199" s="76"/>
      <c r="D199" s="76"/>
    </row>
    <row r="200" customFormat="false" ht="13.8" hidden="false" customHeight="false" outlineLevel="0" collapsed="false">
      <c r="A200" s="76"/>
      <c r="C200" s="76"/>
      <c r="D200" s="76"/>
    </row>
    <row r="201" customFormat="false" ht="13.8" hidden="false" customHeight="false" outlineLevel="0" collapsed="false">
      <c r="A201" s="76"/>
      <c r="C201" s="76"/>
      <c r="D201" s="76"/>
    </row>
    <row r="202" customFormat="false" ht="13.8" hidden="false" customHeight="false" outlineLevel="0" collapsed="false">
      <c r="A202" s="76"/>
      <c r="C202" s="76"/>
      <c r="D202" s="76"/>
    </row>
    <row r="203" customFormat="false" ht="13.8" hidden="false" customHeight="false" outlineLevel="0" collapsed="false">
      <c r="A203" s="76"/>
      <c r="C203" s="76"/>
      <c r="D203" s="76"/>
    </row>
    <row r="204" customFormat="false" ht="13.8" hidden="false" customHeight="false" outlineLevel="0" collapsed="false">
      <c r="A204" s="76"/>
      <c r="C204" s="76"/>
      <c r="D204" s="76"/>
    </row>
    <row r="205" customFormat="false" ht="13.8" hidden="false" customHeight="false" outlineLevel="0" collapsed="false">
      <c r="A205" s="76"/>
      <c r="C205" s="76"/>
      <c r="D205" s="76"/>
    </row>
    <row r="206" customFormat="false" ht="13.8" hidden="false" customHeight="false" outlineLevel="0" collapsed="false">
      <c r="A206" s="76"/>
      <c r="C206" s="76"/>
      <c r="D206" s="76"/>
    </row>
    <row r="207" customFormat="false" ht="13.8" hidden="false" customHeight="false" outlineLevel="0" collapsed="false">
      <c r="A207" s="76"/>
      <c r="C207" s="76"/>
      <c r="D207" s="76"/>
    </row>
    <row r="208" customFormat="false" ht="13.8" hidden="false" customHeight="false" outlineLevel="0" collapsed="false">
      <c r="A208" s="76"/>
      <c r="C208" s="76"/>
      <c r="D208" s="76"/>
    </row>
    <row r="209" customFormat="false" ht="13.8" hidden="false" customHeight="false" outlineLevel="0" collapsed="false">
      <c r="A209" s="76"/>
      <c r="C209" s="76"/>
      <c r="D209" s="76"/>
    </row>
    <row r="210" customFormat="false" ht="13.8" hidden="false" customHeight="false" outlineLevel="0" collapsed="false">
      <c r="A210" s="76"/>
      <c r="C210" s="76"/>
      <c r="D210" s="76"/>
    </row>
    <row r="211" customFormat="false" ht="13.8" hidden="false" customHeight="false" outlineLevel="0" collapsed="false">
      <c r="A211" s="76"/>
      <c r="C211" s="76"/>
      <c r="D211" s="76"/>
    </row>
    <row r="212" customFormat="false" ht="13.8" hidden="false" customHeight="false" outlineLevel="0" collapsed="false">
      <c r="A212" s="76"/>
      <c r="C212" s="76"/>
      <c r="D212" s="76"/>
    </row>
    <row r="213" customFormat="false" ht="13.8" hidden="false" customHeight="false" outlineLevel="0" collapsed="false">
      <c r="A213" s="76"/>
      <c r="C213" s="76"/>
      <c r="D213" s="76"/>
    </row>
    <row r="214" customFormat="false" ht="13.8" hidden="false" customHeight="false" outlineLevel="0" collapsed="false">
      <c r="A214" s="76"/>
      <c r="C214" s="76"/>
      <c r="D214" s="76"/>
    </row>
    <row r="215" customFormat="false" ht="13.8" hidden="false" customHeight="false" outlineLevel="0" collapsed="false">
      <c r="A215" s="76"/>
      <c r="C215" s="76"/>
      <c r="D215" s="76"/>
    </row>
    <row r="216" customFormat="false" ht="13.8" hidden="false" customHeight="false" outlineLevel="0" collapsed="false">
      <c r="A216" s="76"/>
      <c r="C216" s="76"/>
      <c r="D216" s="76"/>
    </row>
    <row r="217" customFormat="false" ht="13.8" hidden="false" customHeight="false" outlineLevel="0" collapsed="false">
      <c r="A217" s="76"/>
      <c r="C217" s="76"/>
      <c r="D217" s="76"/>
    </row>
    <row r="218" customFormat="false" ht="13.8" hidden="false" customHeight="false" outlineLevel="0" collapsed="false">
      <c r="A218" s="76"/>
      <c r="C218" s="76"/>
      <c r="D218" s="76"/>
    </row>
    <row r="219" customFormat="false" ht="13.8" hidden="false" customHeight="false" outlineLevel="0" collapsed="false">
      <c r="A219" s="76"/>
      <c r="C219" s="76"/>
      <c r="D219" s="76"/>
    </row>
    <row r="220" customFormat="false" ht="13.8" hidden="false" customHeight="false" outlineLevel="0" collapsed="false">
      <c r="A220" s="76"/>
      <c r="C220" s="76"/>
      <c r="D220" s="76"/>
    </row>
    <row r="221" customFormat="false" ht="13.8" hidden="false" customHeight="false" outlineLevel="0" collapsed="false">
      <c r="A221" s="76"/>
      <c r="C221" s="76"/>
      <c r="D221" s="76"/>
    </row>
    <row r="222" customFormat="false" ht="13.8" hidden="false" customHeight="false" outlineLevel="0" collapsed="false">
      <c r="A222" s="76"/>
      <c r="C222" s="76"/>
      <c r="D222" s="76"/>
    </row>
    <row r="223" customFormat="false" ht="13.8" hidden="false" customHeight="false" outlineLevel="0" collapsed="false">
      <c r="A223" s="76"/>
      <c r="C223" s="76"/>
      <c r="D223" s="76"/>
    </row>
    <row r="224" customFormat="false" ht="13.8" hidden="false" customHeight="false" outlineLevel="0" collapsed="false">
      <c r="A224" s="76"/>
      <c r="C224" s="76"/>
      <c r="D224" s="76"/>
    </row>
    <row r="225" customFormat="false" ht="13.8" hidden="false" customHeight="false" outlineLevel="0" collapsed="false">
      <c r="A225" s="76"/>
      <c r="C225" s="76"/>
      <c r="D225" s="76"/>
    </row>
    <row r="226" customFormat="false" ht="13.8" hidden="false" customHeight="false" outlineLevel="0" collapsed="false">
      <c r="A226" s="76"/>
      <c r="C226" s="76"/>
      <c r="D226" s="76"/>
    </row>
    <row r="227" customFormat="false" ht="13.8" hidden="false" customHeight="false" outlineLevel="0" collapsed="false">
      <c r="A227" s="76"/>
      <c r="C227" s="76"/>
      <c r="D227" s="76"/>
    </row>
    <row r="228" customFormat="false" ht="13.8" hidden="false" customHeight="false" outlineLevel="0" collapsed="false">
      <c r="A228" s="76"/>
      <c r="C228" s="76"/>
      <c r="D228" s="76"/>
    </row>
    <row r="229" customFormat="false" ht="13.8" hidden="false" customHeight="false" outlineLevel="0" collapsed="false">
      <c r="A229" s="76"/>
      <c r="C229" s="76"/>
      <c r="D229" s="76"/>
    </row>
    <row r="230" customFormat="false" ht="13.8" hidden="false" customHeight="false" outlineLevel="0" collapsed="false">
      <c r="A230" s="76"/>
      <c r="C230" s="76"/>
      <c r="D230" s="76"/>
    </row>
    <row r="231" customFormat="false" ht="13.8" hidden="false" customHeight="false" outlineLevel="0" collapsed="false">
      <c r="A231" s="76"/>
      <c r="C231" s="76"/>
      <c r="D231" s="76"/>
    </row>
    <row r="232" customFormat="false" ht="13.8" hidden="false" customHeight="false" outlineLevel="0" collapsed="false">
      <c r="A232" s="76"/>
      <c r="C232" s="76"/>
      <c r="D232" s="76"/>
    </row>
    <row r="233" customFormat="false" ht="13.8" hidden="false" customHeight="false" outlineLevel="0" collapsed="false">
      <c r="A233" s="76"/>
      <c r="C233" s="76"/>
      <c r="D233" s="76"/>
    </row>
    <row r="234" customFormat="false" ht="13.8" hidden="false" customHeight="false" outlineLevel="0" collapsed="false">
      <c r="A234" s="76"/>
      <c r="C234" s="76"/>
      <c r="D234" s="76"/>
    </row>
    <row r="235" customFormat="false" ht="13.8" hidden="false" customHeight="false" outlineLevel="0" collapsed="false">
      <c r="A235" s="76"/>
      <c r="C235" s="76"/>
      <c r="D235" s="76"/>
    </row>
    <row r="236" customFormat="false" ht="13.8" hidden="false" customHeight="false" outlineLevel="0" collapsed="false">
      <c r="A236" s="76"/>
      <c r="C236" s="76"/>
      <c r="D236" s="76"/>
    </row>
    <row r="237" customFormat="false" ht="13.8" hidden="false" customHeight="false" outlineLevel="0" collapsed="false">
      <c r="A237" s="76"/>
      <c r="C237" s="76"/>
      <c r="D237" s="76"/>
    </row>
    <row r="238" customFormat="false" ht="13.8" hidden="false" customHeight="false" outlineLevel="0" collapsed="false">
      <c r="A238" s="76"/>
      <c r="C238" s="76"/>
      <c r="D238" s="76"/>
    </row>
    <row r="239" customFormat="false" ht="13.8" hidden="false" customHeight="false" outlineLevel="0" collapsed="false">
      <c r="A239" s="76"/>
      <c r="C239" s="76"/>
      <c r="D239" s="76"/>
    </row>
    <row r="240" customFormat="false" ht="13.8" hidden="false" customHeight="false" outlineLevel="0" collapsed="false">
      <c r="A240" s="76"/>
      <c r="C240" s="76"/>
      <c r="D240" s="76"/>
    </row>
    <row r="241" customFormat="false" ht="13.8" hidden="false" customHeight="false" outlineLevel="0" collapsed="false">
      <c r="A241" s="76"/>
      <c r="C241" s="76"/>
      <c r="D241" s="76"/>
    </row>
    <row r="242" customFormat="false" ht="13.8" hidden="false" customHeight="false" outlineLevel="0" collapsed="false">
      <c r="A242" s="76"/>
      <c r="C242" s="76"/>
      <c r="D242" s="76"/>
    </row>
    <row r="243" customFormat="false" ht="13.8" hidden="false" customHeight="false" outlineLevel="0" collapsed="false">
      <c r="A243" s="76"/>
      <c r="C243" s="76"/>
      <c r="D243" s="76"/>
    </row>
    <row r="244" customFormat="false" ht="13.8" hidden="false" customHeight="false" outlineLevel="0" collapsed="false">
      <c r="A244" s="76"/>
      <c r="C244" s="76"/>
      <c r="D244" s="76"/>
    </row>
    <row r="245" customFormat="false" ht="13.8" hidden="false" customHeight="false" outlineLevel="0" collapsed="false">
      <c r="A245" s="76"/>
      <c r="C245" s="76"/>
      <c r="D245" s="76"/>
    </row>
    <row r="246" customFormat="false" ht="13.8" hidden="false" customHeight="false" outlineLevel="0" collapsed="false">
      <c r="A246" s="76"/>
      <c r="C246" s="76"/>
      <c r="D246" s="76"/>
    </row>
    <row r="247" customFormat="false" ht="13.8" hidden="false" customHeight="false" outlineLevel="0" collapsed="false">
      <c r="A247" s="76"/>
      <c r="C247" s="76"/>
      <c r="D247" s="76"/>
    </row>
    <row r="248" customFormat="false" ht="13.8" hidden="false" customHeight="false" outlineLevel="0" collapsed="false">
      <c r="A248" s="76"/>
      <c r="C248" s="76"/>
      <c r="D248" s="76"/>
    </row>
    <row r="249" customFormat="false" ht="13.8" hidden="false" customHeight="false" outlineLevel="0" collapsed="false">
      <c r="A249" s="76"/>
      <c r="C249" s="76"/>
      <c r="D249" s="76"/>
    </row>
    <row r="250" customFormat="false" ht="13.8" hidden="false" customHeight="false" outlineLevel="0" collapsed="false">
      <c r="A250" s="76"/>
      <c r="C250" s="76"/>
      <c r="D250" s="76"/>
    </row>
    <row r="251" customFormat="false" ht="13.8" hidden="false" customHeight="false" outlineLevel="0" collapsed="false">
      <c r="A251" s="76"/>
      <c r="C251" s="76"/>
      <c r="D251" s="76"/>
    </row>
    <row r="252" customFormat="false" ht="13.8" hidden="false" customHeight="false" outlineLevel="0" collapsed="false">
      <c r="A252" s="76"/>
      <c r="C252" s="76"/>
      <c r="D252" s="76"/>
    </row>
    <row r="253" customFormat="false" ht="13.8" hidden="false" customHeight="false" outlineLevel="0" collapsed="false">
      <c r="A253" s="76"/>
      <c r="C253" s="76"/>
      <c r="D253" s="76"/>
    </row>
    <row r="254" customFormat="false" ht="13.8" hidden="false" customHeight="false" outlineLevel="0" collapsed="false">
      <c r="A254" s="76"/>
      <c r="C254" s="76"/>
      <c r="D254" s="76"/>
    </row>
    <row r="255" customFormat="false" ht="13.8" hidden="false" customHeight="false" outlineLevel="0" collapsed="false">
      <c r="A255" s="76"/>
      <c r="C255" s="76"/>
      <c r="D255" s="76"/>
    </row>
    <row r="256" customFormat="false" ht="13.8" hidden="false" customHeight="false" outlineLevel="0" collapsed="false">
      <c r="A256" s="76"/>
      <c r="C256" s="76"/>
      <c r="D256" s="76"/>
    </row>
    <row r="257" customFormat="false" ht="13.8" hidden="false" customHeight="false" outlineLevel="0" collapsed="false">
      <c r="A257" s="76"/>
      <c r="C257" s="76"/>
      <c r="D257" s="76"/>
    </row>
    <row r="258" customFormat="false" ht="13.8" hidden="false" customHeight="false" outlineLevel="0" collapsed="false">
      <c r="A258" s="76"/>
      <c r="C258" s="76"/>
      <c r="D258" s="76"/>
    </row>
    <row r="259" customFormat="false" ht="13.8" hidden="false" customHeight="false" outlineLevel="0" collapsed="false">
      <c r="A259" s="76"/>
      <c r="C259" s="76"/>
      <c r="D259" s="76"/>
    </row>
    <row r="260" customFormat="false" ht="13.8" hidden="false" customHeight="false" outlineLevel="0" collapsed="false">
      <c r="A260" s="76"/>
      <c r="C260" s="76"/>
      <c r="D260" s="76"/>
    </row>
    <row r="261" customFormat="false" ht="13.8" hidden="false" customHeight="false" outlineLevel="0" collapsed="false">
      <c r="A261" s="76"/>
      <c r="C261" s="76"/>
      <c r="D261" s="76"/>
    </row>
    <row r="262" customFormat="false" ht="13.8" hidden="false" customHeight="false" outlineLevel="0" collapsed="false">
      <c r="A262" s="76"/>
      <c r="C262" s="76"/>
      <c r="D262" s="76"/>
    </row>
    <row r="263" customFormat="false" ht="13.8" hidden="false" customHeight="false" outlineLevel="0" collapsed="false">
      <c r="A263" s="76"/>
      <c r="C263" s="76"/>
      <c r="D263" s="76"/>
    </row>
    <row r="264" customFormat="false" ht="13.8" hidden="false" customHeight="false" outlineLevel="0" collapsed="false">
      <c r="A264" s="76"/>
      <c r="C264" s="76"/>
      <c r="D264" s="76"/>
    </row>
    <row r="265" customFormat="false" ht="13.8" hidden="false" customHeight="false" outlineLevel="0" collapsed="false">
      <c r="A265" s="76"/>
      <c r="C265" s="76"/>
      <c r="D265" s="76"/>
    </row>
    <row r="266" customFormat="false" ht="13.8" hidden="false" customHeight="false" outlineLevel="0" collapsed="false">
      <c r="A266" s="76"/>
      <c r="C266" s="76"/>
      <c r="D266" s="76"/>
    </row>
    <row r="267" customFormat="false" ht="13.8" hidden="false" customHeight="false" outlineLevel="0" collapsed="false">
      <c r="A267" s="76"/>
      <c r="C267" s="76"/>
      <c r="D267" s="76"/>
    </row>
    <row r="268" customFormat="false" ht="13.8" hidden="false" customHeight="false" outlineLevel="0" collapsed="false">
      <c r="A268" s="76"/>
      <c r="C268" s="76"/>
      <c r="D268" s="76"/>
    </row>
    <row r="269" customFormat="false" ht="13.8" hidden="false" customHeight="false" outlineLevel="0" collapsed="false">
      <c r="A269" s="76"/>
      <c r="C269" s="76"/>
      <c r="D269" s="76"/>
    </row>
    <row r="270" customFormat="false" ht="13.8" hidden="false" customHeight="false" outlineLevel="0" collapsed="false">
      <c r="A270" s="76"/>
      <c r="C270" s="76"/>
      <c r="D270" s="76"/>
    </row>
    <row r="271" customFormat="false" ht="13.8" hidden="false" customHeight="false" outlineLevel="0" collapsed="false">
      <c r="A271" s="76"/>
      <c r="C271" s="76"/>
      <c r="D271" s="76"/>
    </row>
    <row r="272" customFormat="false" ht="13.8" hidden="false" customHeight="false" outlineLevel="0" collapsed="false">
      <c r="A272" s="76"/>
      <c r="C272" s="76"/>
      <c r="D272" s="76"/>
    </row>
    <row r="273" customFormat="false" ht="13.8" hidden="false" customHeight="false" outlineLevel="0" collapsed="false">
      <c r="A273" s="76"/>
      <c r="C273" s="76"/>
      <c r="D273" s="76"/>
    </row>
    <row r="274" customFormat="false" ht="13.8" hidden="false" customHeight="false" outlineLevel="0" collapsed="false">
      <c r="A274" s="76"/>
      <c r="C274" s="76"/>
      <c r="D274" s="76"/>
    </row>
    <row r="275" customFormat="false" ht="13.8" hidden="false" customHeight="false" outlineLevel="0" collapsed="false">
      <c r="A275" s="76"/>
      <c r="C275" s="76"/>
      <c r="D275" s="76"/>
    </row>
    <row r="276" customFormat="false" ht="13.8" hidden="false" customHeight="false" outlineLevel="0" collapsed="false">
      <c r="A276" s="76"/>
      <c r="C276" s="76"/>
      <c r="D276" s="76"/>
    </row>
    <row r="277" customFormat="false" ht="13.8" hidden="false" customHeight="false" outlineLevel="0" collapsed="false">
      <c r="A277" s="76"/>
      <c r="C277" s="76"/>
      <c r="D277" s="76"/>
    </row>
    <row r="278" customFormat="false" ht="13.8" hidden="false" customHeight="false" outlineLevel="0" collapsed="false">
      <c r="A278" s="76"/>
      <c r="C278" s="76"/>
      <c r="D278" s="76"/>
    </row>
    <row r="279" customFormat="false" ht="13.8" hidden="false" customHeight="false" outlineLevel="0" collapsed="false">
      <c r="A279" s="76"/>
      <c r="C279" s="76"/>
      <c r="D279" s="76"/>
    </row>
    <row r="280" customFormat="false" ht="13.8" hidden="false" customHeight="false" outlineLevel="0" collapsed="false">
      <c r="A280" s="76"/>
      <c r="C280" s="76"/>
      <c r="D280" s="76"/>
    </row>
    <row r="281" customFormat="false" ht="13.8" hidden="false" customHeight="false" outlineLevel="0" collapsed="false">
      <c r="A281" s="76"/>
      <c r="C281" s="76"/>
      <c r="D281" s="76"/>
    </row>
    <row r="282" customFormat="false" ht="13.8" hidden="false" customHeight="false" outlineLevel="0" collapsed="false">
      <c r="A282" s="76"/>
      <c r="C282" s="76"/>
      <c r="D282" s="76"/>
    </row>
    <row r="283" customFormat="false" ht="13.8" hidden="false" customHeight="false" outlineLevel="0" collapsed="false">
      <c r="A283" s="76"/>
      <c r="C283" s="76"/>
      <c r="D283" s="76"/>
    </row>
    <row r="284" customFormat="false" ht="13.8" hidden="false" customHeight="false" outlineLevel="0" collapsed="false">
      <c r="A284" s="76"/>
      <c r="C284" s="76"/>
      <c r="D284" s="76"/>
    </row>
    <row r="285" customFormat="false" ht="13.8" hidden="false" customHeight="false" outlineLevel="0" collapsed="false">
      <c r="A285" s="76"/>
      <c r="C285" s="76"/>
      <c r="D285" s="76"/>
    </row>
    <row r="286" customFormat="false" ht="13.8" hidden="false" customHeight="false" outlineLevel="0" collapsed="false">
      <c r="A286" s="76"/>
      <c r="C286" s="76"/>
      <c r="D286" s="76"/>
    </row>
    <row r="287" customFormat="false" ht="13.8" hidden="false" customHeight="false" outlineLevel="0" collapsed="false">
      <c r="A287" s="76"/>
      <c r="C287" s="76"/>
      <c r="D287" s="76"/>
    </row>
    <row r="288" customFormat="false" ht="13.8" hidden="false" customHeight="false" outlineLevel="0" collapsed="false">
      <c r="A288" s="76"/>
      <c r="C288" s="76"/>
      <c r="D288" s="76"/>
    </row>
    <row r="289" customFormat="false" ht="13.8" hidden="false" customHeight="false" outlineLevel="0" collapsed="false">
      <c r="A289" s="76"/>
      <c r="C289" s="76"/>
      <c r="D289" s="76"/>
    </row>
    <row r="290" customFormat="false" ht="13.8" hidden="false" customHeight="false" outlineLevel="0" collapsed="false">
      <c r="A290" s="76"/>
      <c r="C290" s="76"/>
      <c r="D290" s="76"/>
    </row>
    <row r="291" customFormat="false" ht="13.8" hidden="false" customHeight="false" outlineLevel="0" collapsed="false">
      <c r="A291" s="76"/>
      <c r="C291" s="76"/>
      <c r="D291" s="76"/>
    </row>
    <row r="292" customFormat="false" ht="13.8" hidden="false" customHeight="false" outlineLevel="0" collapsed="false">
      <c r="A292" s="76"/>
      <c r="C292" s="76"/>
      <c r="D292" s="76"/>
    </row>
    <row r="293" customFormat="false" ht="13.8" hidden="false" customHeight="false" outlineLevel="0" collapsed="false">
      <c r="A293" s="76"/>
      <c r="C293" s="76"/>
      <c r="D293" s="76"/>
    </row>
    <row r="294" customFormat="false" ht="13.8" hidden="false" customHeight="false" outlineLevel="0" collapsed="false">
      <c r="A294" s="76"/>
      <c r="C294" s="76"/>
      <c r="D294" s="76"/>
    </row>
    <row r="295" customFormat="false" ht="13.8" hidden="false" customHeight="false" outlineLevel="0" collapsed="false">
      <c r="A295" s="76"/>
      <c r="C295" s="76"/>
      <c r="D295" s="76"/>
    </row>
    <row r="296" customFormat="false" ht="13.8" hidden="false" customHeight="false" outlineLevel="0" collapsed="false">
      <c r="A296" s="76"/>
      <c r="C296" s="76"/>
      <c r="D296" s="76"/>
    </row>
    <row r="297" customFormat="false" ht="13.8" hidden="false" customHeight="false" outlineLevel="0" collapsed="false">
      <c r="A297" s="76"/>
      <c r="C297" s="76"/>
      <c r="D297" s="76"/>
    </row>
    <row r="298" customFormat="false" ht="13.8" hidden="false" customHeight="false" outlineLevel="0" collapsed="false">
      <c r="A298" s="76"/>
      <c r="C298" s="76"/>
      <c r="D298" s="76"/>
    </row>
    <row r="299" customFormat="false" ht="13.8" hidden="false" customHeight="false" outlineLevel="0" collapsed="false">
      <c r="A299" s="76"/>
      <c r="C299" s="76"/>
      <c r="D299" s="76"/>
    </row>
    <row r="300" customFormat="false" ht="13.8" hidden="false" customHeight="false" outlineLevel="0" collapsed="false">
      <c r="A300" s="76"/>
      <c r="C300" s="76"/>
      <c r="D300" s="76"/>
    </row>
    <row r="301" customFormat="false" ht="13.8" hidden="false" customHeight="false" outlineLevel="0" collapsed="false">
      <c r="A301" s="76"/>
      <c r="C301" s="76"/>
      <c r="D301" s="76"/>
    </row>
    <row r="302" customFormat="false" ht="13.8" hidden="false" customHeight="false" outlineLevel="0" collapsed="false">
      <c r="A302" s="76"/>
      <c r="C302" s="76"/>
      <c r="D302" s="76"/>
    </row>
    <row r="303" customFormat="false" ht="13.8" hidden="false" customHeight="false" outlineLevel="0" collapsed="false">
      <c r="A303" s="76"/>
      <c r="C303" s="76"/>
      <c r="D303" s="76"/>
    </row>
    <row r="304" customFormat="false" ht="13.8" hidden="false" customHeight="false" outlineLevel="0" collapsed="false">
      <c r="A304" s="76"/>
      <c r="C304" s="76"/>
      <c r="D304" s="76"/>
    </row>
    <row r="305" customFormat="false" ht="13.8" hidden="false" customHeight="false" outlineLevel="0" collapsed="false">
      <c r="A305" s="76"/>
      <c r="C305" s="76"/>
      <c r="D305" s="76"/>
    </row>
    <row r="306" customFormat="false" ht="13.8" hidden="false" customHeight="false" outlineLevel="0" collapsed="false">
      <c r="A306" s="76"/>
      <c r="C306" s="76"/>
      <c r="D306" s="76"/>
    </row>
    <row r="307" customFormat="false" ht="13.8" hidden="false" customHeight="false" outlineLevel="0" collapsed="false">
      <c r="A307" s="76"/>
      <c r="C307" s="76"/>
      <c r="D307" s="76"/>
    </row>
    <row r="308" customFormat="false" ht="13.8" hidden="false" customHeight="false" outlineLevel="0" collapsed="false">
      <c r="A308" s="76"/>
      <c r="C308" s="76"/>
      <c r="D308" s="76"/>
    </row>
    <row r="309" customFormat="false" ht="13.8" hidden="false" customHeight="false" outlineLevel="0" collapsed="false">
      <c r="A309" s="76"/>
      <c r="C309" s="76"/>
      <c r="D309" s="76"/>
    </row>
    <row r="310" customFormat="false" ht="13.8" hidden="false" customHeight="false" outlineLevel="0" collapsed="false">
      <c r="A310" s="76"/>
      <c r="C310" s="76"/>
      <c r="D310" s="76"/>
    </row>
    <row r="311" customFormat="false" ht="13.8" hidden="false" customHeight="false" outlineLevel="0" collapsed="false">
      <c r="A311" s="76"/>
      <c r="C311" s="76"/>
      <c r="D311" s="76"/>
    </row>
    <row r="312" customFormat="false" ht="13.8" hidden="false" customHeight="false" outlineLevel="0" collapsed="false">
      <c r="A312" s="76"/>
      <c r="C312" s="76"/>
      <c r="D312" s="76"/>
    </row>
    <row r="313" customFormat="false" ht="13.8" hidden="false" customHeight="false" outlineLevel="0" collapsed="false">
      <c r="A313" s="76"/>
      <c r="C313" s="76"/>
      <c r="D313" s="76"/>
    </row>
    <row r="314" customFormat="false" ht="13.8" hidden="false" customHeight="false" outlineLevel="0" collapsed="false">
      <c r="A314" s="76"/>
      <c r="C314" s="76"/>
      <c r="D314" s="76"/>
    </row>
    <row r="315" customFormat="false" ht="13.8" hidden="false" customHeight="false" outlineLevel="0" collapsed="false">
      <c r="A315" s="76"/>
      <c r="C315" s="76"/>
      <c r="D315" s="76"/>
    </row>
    <row r="316" customFormat="false" ht="13.8" hidden="false" customHeight="false" outlineLevel="0" collapsed="false">
      <c r="A316" s="76"/>
      <c r="C316" s="76"/>
      <c r="D316" s="76"/>
    </row>
    <row r="317" customFormat="false" ht="13.8" hidden="false" customHeight="false" outlineLevel="0" collapsed="false">
      <c r="A317" s="76"/>
      <c r="C317" s="76"/>
      <c r="D317" s="76"/>
    </row>
    <row r="318" customFormat="false" ht="13.8" hidden="false" customHeight="false" outlineLevel="0" collapsed="false">
      <c r="A318" s="76"/>
      <c r="C318" s="76"/>
      <c r="D318" s="76"/>
    </row>
    <row r="319" customFormat="false" ht="13.8" hidden="false" customHeight="false" outlineLevel="0" collapsed="false">
      <c r="A319" s="76"/>
      <c r="C319" s="76"/>
      <c r="D319" s="76"/>
    </row>
    <row r="320" customFormat="false" ht="13.8" hidden="false" customHeight="false" outlineLevel="0" collapsed="false">
      <c r="A320" s="76"/>
      <c r="C320" s="76"/>
      <c r="D320" s="76"/>
    </row>
    <row r="321" customFormat="false" ht="13.8" hidden="false" customHeight="false" outlineLevel="0" collapsed="false">
      <c r="A321" s="76"/>
      <c r="C321" s="76"/>
      <c r="D321" s="76"/>
    </row>
    <row r="322" customFormat="false" ht="13.8" hidden="false" customHeight="false" outlineLevel="0" collapsed="false">
      <c r="A322" s="76"/>
      <c r="C322" s="76"/>
      <c r="D322" s="76"/>
    </row>
    <row r="323" customFormat="false" ht="13.8" hidden="false" customHeight="false" outlineLevel="0" collapsed="false">
      <c r="A323" s="76"/>
      <c r="C323" s="76"/>
      <c r="D323" s="76"/>
    </row>
    <row r="324" customFormat="false" ht="13.8" hidden="false" customHeight="false" outlineLevel="0" collapsed="false">
      <c r="A324" s="76"/>
      <c r="C324" s="76"/>
      <c r="D324" s="76"/>
    </row>
    <row r="325" customFormat="false" ht="13.8" hidden="false" customHeight="false" outlineLevel="0" collapsed="false">
      <c r="A325" s="76"/>
      <c r="C325" s="76"/>
      <c r="D325" s="76"/>
    </row>
    <row r="326" customFormat="false" ht="13.8" hidden="false" customHeight="false" outlineLevel="0" collapsed="false">
      <c r="A326" s="76"/>
      <c r="C326" s="76"/>
      <c r="D326" s="76"/>
    </row>
    <row r="327" customFormat="false" ht="13.8" hidden="false" customHeight="false" outlineLevel="0" collapsed="false">
      <c r="A327" s="76"/>
      <c r="C327" s="76"/>
      <c r="D327" s="76"/>
    </row>
    <row r="328" customFormat="false" ht="13.8" hidden="false" customHeight="false" outlineLevel="0" collapsed="false">
      <c r="A328" s="76"/>
      <c r="C328" s="76"/>
      <c r="D328" s="76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189583333333333" top="1.05277777777778" bottom="1.05277777777778" header="0.7875" footer="0.787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2014-09-09T12:24:08Z</dcterms:created>
  <dc:creator>Ivan Fonseca</dc:creator>
  <dc:description/>
  <dc:language>pt-BR</dc:language>
  <cp:lastModifiedBy/>
  <cp:lastPrinted>2020-11-03T09:31:16Z</cp:lastPrinted>
  <dcterms:modified xsi:type="dcterms:W3CDTF">2020-11-09T09:59:37Z</dcterms:modified>
  <cp:revision>128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